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derendingenschule-my.sharepoint.com/personal/melanie_kaufmann_primarschule-derendingen_ch/Documents/Desktop/SPG HP/"/>
    </mc:Choice>
  </mc:AlternateContent>
  <xr:revisionPtr revIDLastSave="0" documentId="8_{9B59DAEE-DC7E-4434-AAAE-0B42AF56A41C}" xr6:coauthVersionLast="47" xr6:coauthVersionMax="47" xr10:uidLastSave="{00000000-0000-0000-0000-000000000000}"/>
  <bookViews>
    <workbookView xWindow="-110" yWindow="-110" windowWidth="19420" windowHeight="10300" xr2:uid="{00000000-000D-0000-FFFF-FFFF00000000}"/>
  </bookViews>
  <sheets>
    <sheet name="Tarif-Rechner" sheetId="4" r:id="rId1"/>
  </sheets>
  <definedNames>
    <definedName name="_xlnm.Print_Area" localSheetId="0">'Tarif-Rechner'!$A$1:$H$49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4" l="1"/>
  <c r="B26" i="4" s="1"/>
  <c r="I24" i="4"/>
  <c r="I23" i="4"/>
  <c r="I21" i="4"/>
  <c r="I20" i="4"/>
  <c r="C25" i="4"/>
  <c r="C26" i="4" s="1"/>
  <c r="D25" i="4"/>
  <c r="D26" i="4" s="1"/>
  <c r="B41" i="4"/>
  <c r="C41" i="4" s="1"/>
  <c r="B40" i="4"/>
  <c r="C40" i="4" s="1"/>
  <c r="B39" i="4"/>
  <c r="C39" i="4" s="1"/>
  <c r="J23" i="4" l="1"/>
  <c r="E23" i="4" s="1"/>
  <c r="J20" i="4"/>
  <c r="E20" i="4" s="1"/>
  <c r="E41" i="4"/>
  <c r="C42" i="4"/>
  <c r="G29" i="4" l="1"/>
  <c r="G32" i="4"/>
  <c r="G31" i="4"/>
  <c r="G30" i="4"/>
  <c r="A24" i="4"/>
  <c r="A23" i="4"/>
  <c r="A22" i="4"/>
  <c r="A21" i="4"/>
  <c r="A20" i="4"/>
  <c r="A19" i="4"/>
  <c r="G33" i="4" l="1"/>
  <c r="N10" i="4" s="1"/>
  <c r="N11" i="4" s="1"/>
  <c r="N12" i="4" l="1"/>
  <c r="G34" i="4"/>
  <c r="D39" i="4" l="1"/>
  <c r="E39" i="4" s="1"/>
  <c r="D40" i="4"/>
  <c r="E40" i="4" s="1"/>
  <c r="B42" i="4"/>
  <c r="E42" i="4" l="1"/>
  <c r="F42" i="4" s="1"/>
</calcChain>
</file>

<file path=xl/sharedStrings.xml><?xml version="1.0" encoding="utf-8"?>
<sst xmlns="http://schemas.openxmlformats.org/spreadsheetml/2006/main" count="63" uniqueCount="52">
  <si>
    <t>pro Jahr</t>
  </si>
  <si>
    <t>Alleinerziehend</t>
  </si>
  <si>
    <t>MaxV</t>
  </si>
  <si>
    <t>MinmE</t>
  </si>
  <si>
    <t>MaxmE</t>
  </si>
  <si>
    <t>V Effektiv</t>
  </si>
  <si>
    <t>Tarif in %</t>
  </si>
  <si>
    <t>Massgebendes Einkommen</t>
  </si>
  <si>
    <t>Geben Sie für die gewünschten Buchungen im Entsprechenden Feld "1" (Buchung) oder "0" (keine Buchung) ein.</t>
  </si>
  <si>
    <t>Buchungstabelle</t>
  </si>
  <si>
    <t>buchen</t>
  </si>
  <si>
    <t>nicht buchen</t>
  </si>
  <si>
    <t>Sollten Sie für mehrere Kinder die Kosten berechnen, müssen Sie diese einzeln berechnen.</t>
  </si>
  <si>
    <t>Bemessungsgrundlage für Tarifreduktion</t>
  </si>
  <si>
    <t>Alleinerziehend (ja oder nein)</t>
  </si>
  <si>
    <t>ja</t>
  </si>
  <si>
    <t>nein</t>
  </si>
  <si>
    <t>Ziffer 609 *)</t>
  </si>
  <si>
    <t>Ziffer 999 *)</t>
  </si>
  <si>
    <t>*) aus Steuerveranlagung</t>
  </si>
  <si>
    <t>Berechnung Ermässigung</t>
  </si>
  <si>
    <t xml:space="preserve"> </t>
  </si>
  <si>
    <t>Eingabefelder</t>
  </si>
  <si>
    <t>Steuerbares Einkommen in Fr.</t>
  </si>
  <si>
    <t>Steuerbares Vermögen in Fr.</t>
  </si>
  <si>
    <t>Vollkosten</t>
  </si>
  <si>
    <t>Total Kosten</t>
  </si>
  <si>
    <t>1 Übersicht Tarife Tagesbetreuung</t>
  </si>
  <si>
    <t>2 Buchungen</t>
  </si>
  <si>
    <t>3 Bemessungsgrundlage für Tarifreduktion</t>
  </si>
  <si>
    <t>4 Kostenschätzung Betreuungskosten pro Woche/Jahr/Monat</t>
  </si>
  <si>
    <t>Für Fragen können Sie sich an die Betriebsleitung K!DZ wenden.</t>
  </si>
  <si>
    <t>Für Auswärtige wird keine Tarifreduktion gewährt.</t>
  </si>
  <si>
    <t>gültig für Schuljahr 2024/25</t>
  </si>
  <si>
    <t>Zwärgli</t>
  </si>
  <si>
    <t>Derendingen</t>
  </si>
  <si>
    <t>Zwärge</t>
  </si>
  <si>
    <t>Auswärtig</t>
  </si>
  <si>
    <t>Anmeldung 1</t>
  </si>
  <si>
    <t>Anmeldung 2</t>
  </si>
  <si>
    <t>Anmeldung 3</t>
  </si>
  <si>
    <t>Für die dritte Anmeldung eines Kindes wird keine Tarifreduktion gewährt</t>
  </si>
  <si>
    <t>pro Semester</t>
  </si>
  <si>
    <t>Für die Waldspielgruppe gilt der Tarif analog der normalen Spielgruppe.</t>
  </si>
  <si>
    <t>Total</t>
  </si>
  <si>
    <t>Tarifreduktion</t>
  </si>
  <si>
    <t>Tarifreduktion in %</t>
  </si>
  <si>
    <t>Die hier berechneten Kosten sind eine unverbindliche Information. Es besteht kein Anspruch auf den berechneten Wert für die Tarifreduktion. Massgebend ist die individuelle Verfügung, die Sie aufgrund des eingereichten Antrags erhalten.</t>
  </si>
  <si>
    <t>Tarif-Rechner Spielgruppe</t>
  </si>
  <si>
    <t>Kontrollfelder: Anmeldung von mehr als einem Kind</t>
  </si>
  <si>
    <t>Version vom 3. Juni 2024</t>
  </si>
  <si>
    <t>Anzahl unterstützungspflichtige Kinder bis 18 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</si>
</sst>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7" x14ac:knownFonts="1">
    <font>
      <sz val="11"/>
      <color theme="1"/>
      <name val="Calibri"/>
      <family val="2"/>
    </font>
    <font>
      <sz val="11"/>
      <color theme="1"/>
      <name val="Calibri"/>
      <family val="2"/>
      <scheme val="minor"/>
    </font>
    <font>
      <sz val="11"/>
      <color theme="1"/>
      <name val="Calibri"/>
      <family val="2"/>
    </font>
    <font>
      <b/>
      <sz val="11"/>
      <color theme="1"/>
      <name val="Calibri"/>
      <family val="2"/>
      <scheme val="minor"/>
    </font>
    <font>
      <b/>
      <sz val="11"/>
      <color theme="1"/>
      <name val="Calibri"/>
      <family val="2"/>
    </font>
    <font>
      <b/>
      <sz val="14"/>
      <color theme="1"/>
      <name val="Calibri"/>
      <family val="2"/>
    </font>
    <font>
      <b/>
      <sz val="16"/>
      <color theme="1"/>
      <name val="Calibri"/>
      <family val="2"/>
    </font>
  </fonts>
  <fills count="6">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5"/>
      </patternFill>
    </fill>
  </fills>
  <borders count="2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rgb="FFB2B2B2"/>
      </right>
      <top style="thin">
        <color rgb="FFB2B2B2"/>
      </top>
      <bottom style="thin">
        <color rgb="FFB2B2B2"/>
      </bottom>
      <diagonal/>
    </border>
    <border>
      <left style="thin">
        <color indexed="64"/>
      </left>
      <right style="thin">
        <color rgb="FFB2B2B2"/>
      </right>
      <top style="thin">
        <color rgb="FFB2B2B2"/>
      </top>
      <bottom style="thin">
        <color indexed="64"/>
      </bottom>
      <diagonal/>
    </border>
    <border>
      <left style="thin">
        <color rgb="FFB2B2B2"/>
      </left>
      <right style="thin">
        <color rgb="FFB2B2B2"/>
      </right>
      <top style="thin">
        <color rgb="FFB2B2B2"/>
      </top>
      <bottom style="thin">
        <color indexed="64"/>
      </bottom>
      <diagonal/>
    </border>
    <border>
      <left style="thin">
        <color rgb="FFB2B2B2"/>
      </left>
      <right style="thin">
        <color indexed="64"/>
      </right>
      <top style="thin">
        <color rgb="FFB2B2B2"/>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top style="thin">
        <color indexed="64"/>
      </top>
      <bottom style="thin">
        <color rgb="FFB2B2B2"/>
      </bottom>
      <diagonal/>
    </border>
    <border>
      <left style="thin">
        <color rgb="FFB2B2B2"/>
      </left>
      <right/>
      <top style="thin">
        <color rgb="FFB2B2B2"/>
      </top>
      <bottom style="thin">
        <color rgb="FFB2B2B2"/>
      </bottom>
      <diagonal/>
    </border>
    <border>
      <left style="thin">
        <color rgb="FFB2B2B2"/>
      </left>
      <right/>
      <top style="thin">
        <color rgb="FFB2B2B2"/>
      </top>
      <bottom style="thin">
        <color indexed="64"/>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top style="thin">
        <color rgb="FFB2B2B2"/>
      </top>
      <bottom style="thin">
        <color rgb="FFB2B2B2"/>
      </bottom>
      <diagonal/>
    </border>
    <border>
      <left/>
      <right/>
      <top style="thin">
        <color rgb="FFB2B2B2"/>
      </top>
      <bottom style="thin">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2" borderId="1" applyNumberFormat="0" applyFont="0" applyAlignment="0" applyProtection="0"/>
    <xf numFmtId="0" fontId="1" fillId="5" borderId="0" applyNumberFormat="0" applyBorder="0" applyAlignment="0" applyProtection="0"/>
  </cellStyleXfs>
  <cellXfs count="90">
    <xf numFmtId="0" fontId="0" fillId="0" borderId="0" xfId="0"/>
    <xf numFmtId="0" fontId="0" fillId="0" borderId="3" xfId="0" applyBorder="1" applyAlignment="1">
      <alignment vertical="top"/>
    </xf>
    <xf numFmtId="0" fontId="0" fillId="0" borderId="6" xfId="0" applyBorder="1" applyAlignment="1">
      <alignment vertical="top"/>
    </xf>
    <xf numFmtId="0" fontId="0" fillId="0" borderId="8" xfId="0" applyBorder="1" applyAlignment="1">
      <alignment vertical="top"/>
    </xf>
    <xf numFmtId="0" fontId="0" fillId="0" borderId="5" xfId="0" applyBorder="1" applyAlignment="1">
      <alignment vertical="top"/>
    </xf>
    <xf numFmtId="0" fontId="0" fillId="0" borderId="7" xfId="0" applyBorder="1" applyAlignment="1">
      <alignment vertical="top"/>
    </xf>
    <xf numFmtId="0" fontId="0" fillId="0" borderId="10" xfId="0" applyBorder="1" applyAlignment="1">
      <alignment vertical="top"/>
    </xf>
    <xf numFmtId="0" fontId="0" fillId="2" borderId="17" xfId="3" applyFont="1" applyBorder="1" applyAlignment="1" applyProtection="1">
      <alignment horizontal="center" vertical="top"/>
      <protection locked="0"/>
    </xf>
    <xf numFmtId="0" fontId="0" fillId="2" borderId="18" xfId="3" applyFont="1" applyBorder="1" applyAlignment="1" applyProtection="1">
      <alignment horizontal="center" vertical="top"/>
      <protection locked="0"/>
    </xf>
    <xf numFmtId="0" fontId="0" fillId="2" borderId="19" xfId="3" applyFont="1" applyBorder="1" applyAlignment="1" applyProtection="1">
      <alignment horizontal="center" vertical="top"/>
      <protection locked="0"/>
    </xf>
    <xf numFmtId="0" fontId="0" fillId="2" borderId="20" xfId="3" applyFont="1" applyBorder="1" applyAlignment="1" applyProtection="1">
      <alignment horizontal="center" vertical="top"/>
      <protection locked="0"/>
    </xf>
    <xf numFmtId="0" fontId="0" fillId="0" borderId="0" xfId="0" applyAlignment="1">
      <alignment vertical="top"/>
    </xf>
    <xf numFmtId="0" fontId="4" fillId="4" borderId="15" xfId="0" applyFont="1" applyFill="1" applyBorder="1" applyAlignment="1">
      <alignment vertical="top"/>
    </xf>
    <xf numFmtId="43" fontId="4" fillId="4" borderId="15" xfId="1" applyFont="1" applyFill="1" applyBorder="1" applyAlignment="1" applyProtection="1">
      <alignment vertical="top"/>
    </xf>
    <xf numFmtId="0" fontId="4" fillId="0" borderId="3" xfId="0" applyFont="1" applyBorder="1" applyAlignment="1">
      <alignment vertical="top"/>
    </xf>
    <xf numFmtId="0" fontId="0" fillId="4" borderId="15" xfId="0" applyFill="1" applyBorder="1" applyAlignment="1">
      <alignment horizontal="center" vertical="top"/>
    </xf>
    <xf numFmtId="43" fontId="0" fillId="4" borderId="15" xfId="1" applyFont="1" applyFill="1" applyBorder="1" applyAlignment="1" applyProtection="1">
      <alignment vertical="top"/>
    </xf>
    <xf numFmtId="0" fontId="0" fillId="0" borderId="11" xfId="0" applyBorder="1" applyAlignment="1">
      <alignment vertical="top"/>
    </xf>
    <xf numFmtId="0" fontId="0" fillId="0" borderId="13" xfId="0" applyBorder="1" applyAlignment="1">
      <alignment vertical="top"/>
    </xf>
    <xf numFmtId="0" fontId="0" fillId="0" borderId="6" xfId="0" applyBorder="1" applyAlignment="1">
      <alignment horizontal="left" vertical="top" indent="1"/>
    </xf>
    <xf numFmtId="43" fontId="0" fillId="4" borderId="16" xfId="1" applyFont="1" applyFill="1" applyBorder="1" applyAlignment="1" applyProtection="1">
      <alignment vertical="top"/>
    </xf>
    <xf numFmtId="0" fontId="3" fillId="0" borderId="3" xfId="0" applyFont="1" applyBorder="1" applyAlignment="1">
      <alignment horizontal="left" vertical="center"/>
    </xf>
    <xf numFmtId="9" fontId="3" fillId="0" borderId="5" xfId="0" applyNumberFormat="1" applyFont="1" applyBorder="1"/>
    <xf numFmtId="0" fontId="0" fillId="0" borderId="8" xfId="0" applyBorder="1" applyAlignment="1">
      <alignment horizontal="left" vertical="top" indent="1"/>
    </xf>
    <xf numFmtId="0" fontId="3" fillId="0" borderId="6" xfId="0" applyFont="1" applyBorder="1" applyAlignment="1">
      <alignment horizontal="left"/>
    </xf>
    <xf numFmtId="164" fontId="3" fillId="0" borderId="7" xfId="1" applyNumberFormat="1" applyFont="1" applyBorder="1" applyProtection="1"/>
    <xf numFmtId="0" fontId="3" fillId="0" borderId="8" xfId="0" applyFont="1" applyBorder="1"/>
    <xf numFmtId="164" fontId="3" fillId="0" borderId="10" xfId="1" applyNumberFormat="1" applyFont="1" applyBorder="1" applyProtection="1"/>
    <xf numFmtId="0" fontId="0" fillId="0" borderId="6" xfId="0" applyBorder="1"/>
    <xf numFmtId="0" fontId="0" fillId="0" borderId="8" xfId="0" applyBorder="1"/>
    <xf numFmtId="9" fontId="0" fillId="0" borderId="10" xfId="0" applyNumberFormat="1" applyBorder="1"/>
    <xf numFmtId="0" fontId="3" fillId="0" borderId="11" xfId="0" applyFont="1" applyBorder="1"/>
    <xf numFmtId="9" fontId="3" fillId="0" borderId="13" xfId="0" applyNumberFormat="1" applyFont="1" applyBorder="1"/>
    <xf numFmtId="0" fontId="3" fillId="0" borderId="0" xfId="0" applyFont="1"/>
    <xf numFmtId="9" fontId="3" fillId="0" borderId="0" xfId="0" applyNumberFormat="1" applyFont="1"/>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0" fillId="0" borderId="4" xfId="0" applyBorder="1" applyAlignment="1">
      <alignment vertical="top"/>
    </xf>
    <xf numFmtId="164" fontId="0" fillId="0" borderId="0" xfId="1" applyNumberFormat="1" applyFont="1" applyAlignment="1" applyProtection="1">
      <alignment vertical="top"/>
    </xf>
    <xf numFmtId="164" fontId="0" fillId="0" borderId="0" xfId="0" applyNumberFormat="1" applyAlignment="1">
      <alignment vertical="top"/>
    </xf>
    <xf numFmtId="0" fontId="0" fillId="0" borderId="7" xfId="0" applyBorder="1"/>
    <xf numFmtId="0" fontId="4" fillId="0" borderId="4" xfId="0" applyFont="1" applyBorder="1" applyAlignment="1">
      <alignment vertical="top"/>
    </xf>
    <xf numFmtId="0" fontId="4" fillId="0" borderId="5" xfId="0" applyFont="1" applyBorder="1" applyAlignment="1">
      <alignment vertical="top"/>
    </xf>
    <xf numFmtId="0" fontId="0" fillId="0" borderId="12" xfId="0" applyBorder="1" applyAlignment="1">
      <alignment vertical="top"/>
    </xf>
    <xf numFmtId="164" fontId="0" fillId="0" borderId="15" xfId="0" applyNumberFormat="1" applyBorder="1" applyAlignment="1">
      <alignment vertical="top"/>
    </xf>
    <xf numFmtId="0" fontId="4" fillId="0" borderId="11" xfId="0" applyFont="1" applyBorder="1" applyAlignment="1">
      <alignment vertical="top"/>
    </xf>
    <xf numFmtId="164" fontId="4" fillId="0" borderId="21" xfId="1" applyNumberFormat="1" applyFont="1" applyBorder="1" applyAlignment="1" applyProtection="1">
      <alignment vertical="top"/>
    </xf>
    <xf numFmtId="0" fontId="4" fillId="0" borderId="15" xfId="0" applyFont="1" applyBorder="1" applyAlignment="1">
      <alignment horizontal="right" vertical="top"/>
    </xf>
    <xf numFmtId="0" fontId="4" fillId="0" borderId="5" xfId="0" applyFont="1" applyBorder="1" applyAlignment="1">
      <alignment horizontal="right" vertical="top"/>
    </xf>
    <xf numFmtId="0" fontId="4" fillId="0" borderId="2" xfId="0" applyFont="1" applyBorder="1" applyAlignment="1">
      <alignment horizontal="right" vertical="top"/>
    </xf>
    <xf numFmtId="43" fontId="0" fillId="0" borderId="15" xfId="0" applyNumberFormat="1" applyBorder="1" applyAlignment="1">
      <alignment vertical="top"/>
    </xf>
    <xf numFmtId="43" fontId="0" fillId="0" borderId="5" xfId="0" applyNumberFormat="1" applyBorder="1" applyAlignment="1">
      <alignment vertical="top"/>
    </xf>
    <xf numFmtId="9" fontId="0" fillId="4" borderId="6" xfId="2" applyFont="1" applyFill="1" applyBorder="1" applyAlignment="1" applyProtection="1">
      <alignment vertical="top"/>
    </xf>
    <xf numFmtId="164" fontId="0" fillId="3" borderId="16" xfId="1" applyNumberFormat="1" applyFont="1" applyFill="1" applyBorder="1" applyAlignment="1" applyProtection="1">
      <alignment vertical="top"/>
    </xf>
    <xf numFmtId="43" fontId="0" fillId="3" borderId="16" xfId="0" applyNumberFormat="1" applyFill="1" applyBorder="1" applyAlignment="1">
      <alignment vertical="top"/>
    </xf>
    <xf numFmtId="43" fontId="0" fillId="0" borderId="16" xfId="0" applyNumberFormat="1" applyBorder="1" applyAlignment="1">
      <alignment vertical="top"/>
    </xf>
    <xf numFmtId="43" fontId="0" fillId="0" borderId="7" xfId="0" applyNumberFormat="1" applyBorder="1" applyAlignment="1">
      <alignment vertical="top"/>
    </xf>
    <xf numFmtId="9" fontId="0" fillId="4" borderId="8" xfId="0" applyNumberFormat="1" applyFill="1" applyBorder="1" applyAlignment="1">
      <alignment vertical="top"/>
    </xf>
    <xf numFmtId="164" fontId="0" fillId="3" borderId="14" xfId="1" applyNumberFormat="1" applyFont="1" applyFill="1" applyBorder="1" applyAlignment="1" applyProtection="1">
      <alignment vertical="top"/>
    </xf>
    <xf numFmtId="43" fontId="0" fillId="3" borderId="14" xfId="0" applyNumberFormat="1" applyFill="1" applyBorder="1" applyAlignment="1">
      <alignment vertical="top"/>
    </xf>
    <xf numFmtId="43" fontId="4" fillId="0" borderId="2" xfId="0" applyNumberFormat="1" applyFont="1" applyBorder="1" applyAlignment="1">
      <alignment vertical="top"/>
    </xf>
    <xf numFmtId="164" fontId="0" fillId="0" borderId="14" xfId="0" applyNumberFormat="1" applyBorder="1" applyAlignment="1">
      <alignment vertical="top"/>
    </xf>
    <xf numFmtId="43" fontId="0" fillId="0" borderId="14" xfId="0" applyNumberFormat="1" applyBorder="1" applyAlignment="1">
      <alignment vertical="top"/>
    </xf>
    <xf numFmtId="0" fontId="5" fillId="0" borderId="6" xfId="0" applyFont="1" applyBorder="1" applyAlignment="1">
      <alignment vertical="top"/>
    </xf>
    <xf numFmtId="0" fontId="4" fillId="0" borderId="6" xfId="0" applyFont="1" applyBorder="1" applyAlignment="1">
      <alignment vertical="top"/>
    </xf>
    <xf numFmtId="0" fontId="0" fillId="0" borderId="9" xfId="0" applyBorder="1" applyAlignment="1">
      <alignment vertical="top"/>
    </xf>
    <xf numFmtId="0" fontId="0" fillId="0" borderId="2" xfId="0" applyBorder="1" applyAlignment="1">
      <alignment horizontal="center"/>
    </xf>
    <xf numFmtId="164" fontId="0" fillId="2" borderId="22" xfId="3" applyNumberFormat="1" applyFont="1" applyBorder="1" applyAlignment="1" applyProtection="1">
      <alignment vertical="top"/>
      <protection locked="0"/>
    </xf>
    <xf numFmtId="164" fontId="0" fillId="2" borderId="23" xfId="3" applyNumberFormat="1" applyFont="1" applyBorder="1" applyAlignment="1" applyProtection="1">
      <alignment vertical="top"/>
      <protection locked="0"/>
    </xf>
    <xf numFmtId="0" fontId="0" fillId="2" borderId="24" xfId="3" applyFont="1" applyBorder="1" applyAlignment="1" applyProtection="1">
      <alignment horizontal="right" vertical="top"/>
      <protection locked="0"/>
    </xf>
    <xf numFmtId="164" fontId="0" fillId="0" borderId="16" xfId="0" applyNumberFormat="1" applyBorder="1" applyAlignment="1">
      <alignment vertical="top"/>
    </xf>
    <xf numFmtId="164" fontId="0" fillId="0" borderId="16" xfId="1" applyNumberFormat="1" applyFont="1" applyBorder="1" applyAlignment="1" applyProtection="1">
      <alignment vertical="top"/>
    </xf>
    <xf numFmtId="164" fontId="0" fillId="0" borderId="14" xfId="1" applyNumberFormat="1" applyFont="1" applyBorder="1" applyAlignment="1" applyProtection="1">
      <alignment vertical="top"/>
    </xf>
    <xf numFmtId="0" fontId="6" fillId="0" borderId="0" xfId="0" applyFont="1" applyAlignment="1">
      <alignment vertical="top"/>
    </xf>
    <xf numFmtId="0" fontId="4" fillId="0" borderId="0" xfId="0" applyFont="1" applyAlignment="1">
      <alignment vertical="center"/>
    </xf>
    <xf numFmtId="0" fontId="0" fillId="2" borderId="1" xfId="3" applyFont="1" applyAlignment="1" applyProtection="1">
      <alignment vertical="top"/>
    </xf>
    <xf numFmtId="0" fontId="0" fillId="2" borderId="1" xfId="3" applyFont="1" applyAlignment="1" applyProtection="1">
      <alignment horizontal="center" vertical="top"/>
      <protection locked="0"/>
    </xf>
    <xf numFmtId="43" fontId="0" fillId="0" borderId="0" xfId="0" applyNumberFormat="1" applyAlignment="1">
      <alignment vertical="top"/>
    </xf>
    <xf numFmtId="43" fontId="4" fillId="0" borderId="0" xfId="0" applyNumberFormat="1" applyFont="1" applyAlignment="1">
      <alignment vertical="top"/>
    </xf>
    <xf numFmtId="164" fontId="0" fillId="2" borderId="23" xfId="1" applyNumberFormat="1" applyFont="1" applyFill="1" applyBorder="1" applyAlignment="1" applyProtection="1">
      <alignment vertical="top"/>
      <protection locked="0"/>
    </xf>
    <xf numFmtId="0" fontId="1" fillId="5" borderId="25" xfId="4" applyBorder="1" applyAlignment="1" applyProtection="1">
      <alignment horizontal="center" vertical="top"/>
    </xf>
    <xf numFmtId="0" fontId="1" fillId="5" borderId="26" xfId="4" applyBorder="1" applyAlignment="1" applyProtection="1">
      <alignment horizontal="center" vertical="top"/>
    </xf>
    <xf numFmtId="0" fontId="4" fillId="4" borderId="4" xfId="0" applyFont="1" applyFill="1" applyBorder="1" applyAlignment="1">
      <alignment horizontal="center" vertical="top" wrapText="1"/>
    </xf>
    <xf numFmtId="43" fontId="0" fillId="4" borderId="4" xfId="1" applyFont="1" applyFill="1" applyBorder="1" applyAlignment="1" applyProtection="1">
      <alignment vertical="top"/>
    </xf>
    <xf numFmtId="0" fontId="1" fillId="5" borderId="27" xfId="4" applyBorder="1" applyAlignment="1" applyProtection="1">
      <alignment horizontal="center" vertical="top"/>
    </xf>
    <xf numFmtId="0" fontId="1" fillId="5" borderId="28" xfId="4" applyBorder="1" applyAlignment="1" applyProtection="1">
      <alignment horizontal="center" vertical="top"/>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horizontal="left" vertical="top" wrapText="1"/>
    </xf>
  </cellXfs>
  <cellStyles count="5">
    <cellStyle name="40 % - Akzent3" xfId="4" builtinId="39"/>
    <cellStyle name="Komma" xfId="1" builtinId="3"/>
    <cellStyle name="Notiz" xfId="3" builtinId="10"/>
    <cellStyle name="Prozent" xfId="2" builtinId="5"/>
    <cellStyle name="Stand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xdr:colOff>
      <xdr:row>1</xdr:row>
      <xdr:rowOff>211455</xdr:rowOff>
    </xdr:to>
    <xdr:pic>
      <xdr:nvPicPr>
        <xdr:cNvPr id="2" name="Grafik 1">
          <a:extLst>
            <a:ext uri="{FF2B5EF4-FFF2-40B4-BE49-F238E27FC236}">
              <a16:creationId xmlns:a16="http://schemas.microsoft.com/office/drawing/2014/main" id="{4A36D057-A717-6A69-C13C-AC6B9458F9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401955"/>
        </a:xfrm>
        <a:prstGeom prst="rect">
          <a:avLst/>
        </a:prstGeom>
        <a:noFill/>
        <a:ln>
          <a:noFill/>
        </a:ln>
      </xdr:spPr>
    </xdr:pic>
    <xdr:clientData/>
  </xdr:twoCellAnchor>
  <xdr:twoCellAnchor>
    <xdr:from>
      <xdr:col>5</xdr:col>
      <xdr:colOff>85724</xdr:colOff>
      <xdr:row>17</xdr:row>
      <xdr:rowOff>47625</xdr:rowOff>
    </xdr:from>
    <xdr:to>
      <xdr:col>7</xdr:col>
      <xdr:colOff>695324</xdr:colOff>
      <xdr:row>24</xdr:row>
      <xdr:rowOff>0</xdr:rowOff>
    </xdr:to>
    <xdr:sp macro="" textlink="">
      <xdr:nvSpPr>
        <xdr:cNvPr id="3" name="Textfeld 2">
          <a:extLst>
            <a:ext uri="{FF2B5EF4-FFF2-40B4-BE49-F238E27FC236}">
              <a16:creationId xmlns:a16="http://schemas.microsoft.com/office/drawing/2014/main" id="{81991AA2-7087-99B3-A840-823F517AB1AA}"/>
            </a:ext>
          </a:extLst>
        </xdr:cNvPr>
        <xdr:cNvSpPr txBox="1"/>
      </xdr:nvSpPr>
      <xdr:spPr>
        <a:xfrm>
          <a:off x="4600574" y="3457575"/>
          <a:ext cx="2428875" cy="12858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ctr"/>
        <a:lstStyle/>
        <a:p>
          <a:pPr algn="l"/>
          <a:r>
            <a:rPr lang="de-CH" sz="1100" b="1"/>
            <a:t>Anmerkungen</a:t>
          </a:r>
        </a:p>
        <a:p>
          <a:pPr algn="l"/>
          <a:r>
            <a:rPr lang="de-CH" sz="1100"/>
            <a:t>Berechnungen</a:t>
          </a:r>
          <a:r>
            <a:rPr lang="de-CH" sz="1100" baseline="0"/>
            <a:t> müssen für jedes Kind einzeln erstellt werden.</a:t>
          </a:r>
          <a:endParaRPr lang="de-CH" sz="1100"/>
        </a:p>
        <a:p>
          <a:pPr algn="l"/>
          <a:r>
            <a:rPr lang="de-CH" sz="1100"/>
            <a:t>Pro Spalte darf</a:t>
          </a:r>
          <a:r>
            <a:rPr lang="de-CH" sz="1100" baseline="0"/>
            <a:t> nur immer einmal eine "1" erfasst werden.</a:t>
          </a:r>
        </a:p>
        <a:p>
          <a:pPr algn="l"/>
          <a:r>
            <a:rPr lang="de-CH" sz="1100" baseline="0"/>
            <a:t>Nur Zwärgli ODER Zwärge</a:t>
          </a:r>
        </a:p>
        <a:p>
          <a:pPr algn="l"/>
          <a:r>
            <a:rPr lang="de-CH" sz="1100" baseline="0"/>
            <a:t>Nur Derendingen ODR Auswärtig</a:t>
          </a:r>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A3D3-62A7-4A6D-8210-3E029AE6C9AB}">
  <sheetPr>
    <pageSetUpPr fitToPage="1"/>
  </sheetPr>
  <dimension ref="A1:O49"/>
  <sheetViews>
    <sheetView showGridLines="0" tabSelected="1" workbookViewId="0">
      <selection activeCell="B20" sqref="B20"/>
    </sheetView>
  </sheetViews>
  <sheetFormatPr baseColWidth="10" defaultColWidth="11.453125" defaultRowHeight="14.5" x14ac:dyDescent="0.35"/>
  <cols>
    <col min="1" max="1" width="14.54296875" style="11" customWidth="1"/>
    <col min="2" max="6" width="13.26953125" style="11" customWidth="1"/>
    <col min="7" max="7" width="14" style="11" customWidth="1"/>
    <col min="8" max="8" width="13" style="11" customWidth="1"/>
    <col min="9" max="15" width="11.453125" style="11" hidden="1" customWidth="1"/>
    <col min="16" max="16384" width="11.453125" style="11"/>
  </cols>
  <sheetData>
    <row r="1" spans="1:14" x14ac:dyDescent="0.35">
      <c r="A1" s="1"/>
      <c r="B1" s="38"/>
      <c r="C1" s="38"/>
      <c r="D1" s="38"/>
      <c r="E1" s="38"/>
      <c r="F1" s="38"/>
      <c r="G1" s="38"/>
      <c r="H1" s="4"/>
    </row>
    <row r="2" spans="1:14" ht="21" x14ac:dyDescent="0.35">
      <c r="A2" s="2"/>
      <c r="C2" s="74" t="s">
        <v>48</v>
      </c>
      <c r="G2" s="75" t="s">
        <v>33</v>
      </c>
      <c r="H2" s="5"/>
    </row>
    <row r="3" spans="1:14" x14ac:dyDescent="0.35">
      <c r="A3" s="2"/>
      <c r="H3" s="5"/>
    </row>
    <row r="4" spans="1:14" ht="18.5" x14ac:dyDescent="0.35">
      <c r="A4" s="64" t="s">
        <v>27</v>
      </c>
      <c r="H4" s="5"/>
    </row>
    <row r="5" spans="1:14" x14ac:dyDescent="0.35">
      <c r="A5" s="2"/>
      <c r="B5" s="12" t="s">
        <v>38</v>
      </c>
      <c r="C5" s="83" t="s">
        <v>39</v>
      </c>
      <c r="D5" s="13" t="s">
        <v>40</v>
      </c>
      <c r="H5" s="5"/>
    </row>
    <row r="6" spans="1:14" x14ac:dyDescent="0.35">
      <c r="A6" s="14" t="s">
        <v>35</v>
      </c>
      <c r="B6" s="15"/>
      <c r="C6" s="84"/>
      <c r="D6" s="16"/>
      <c r="H6" s="5"/>
      <c r="J6" s="17" t="s">
        <v>9</v>
      </c>
      <c r="K6" s="18"/>
      <c r="M6" s="11" t="s">
        <v>20</v>
      </c>
    </row>
    <row r="7" spans="1:14" x14ac:dyDescent="0.35">
      <c r="A7" s="19" t="s">
        <v>34</v>
      </c>
      <c r="B7" s="81">
        <v>750</v>
      </c>
      <c r="C7" s="85">
        <v>600</v>
      </c>
      <c r="D7" s="20"/>
      <c r="H7" s="5"/>
      <c r="J7" s="2">
        <v>1</v>
      </c>
      <c r="K7" s="5" t="s">
        <v>10</v>
      </c>
      <c r="M7" s="21" t="s">
        <v>2</v>
      </c>
      <c r="N7" s="22">
        <v>0.7</v>
      </c>
    </row>
    <row r="8" spans="1:14" x14ac:dyDescent="0.35">
      <c r="A8" s="23" t="s">
        <v>36</v>
      </c>
      <c r="B8" s="82">
        <v>650</v>
      </c>
      <c r="C8" s="86">
        <v>520</v>
      </c>
      <c r="D8" s="82">
        <v>470</v>
      </c>
      <c r="H8" s="5"/>
      <c r="J8" s="3">
        <v>0</v>
      </c>
      <c r="K8" s="6" t="s">
        <v>11</v>
      </c>
      <c r="M8" s="24" t="s">
        <v>3</v>
      </c>
      <c r="N8" s="25">
        <v>40000</v>
      </c>
    </row>
    <row r="9" spans="1:14" x14ac:dyDescent="0.35">
      <c r="A9" s="14" t="s">
        <v>37</v>
      </c>
      <c r="B9" s="15"/>
      <c r="C9" s="84"/>
      <c r="D9" s="16"/>
      <c r="H9" s="5"/>
      <c r="M9" s="26" t="s">
        <v>4</v>
      </c>
      <c r="N9" s="27">
        <v>120000</v>
      </c>
    </row>
    <row r="10" spans="1:14" x14ac:dyDescent="0.35">
      <c r="A10" s="19" t="s">
        <v>34</v>
      </c>
      <c r="B10" s="81">
        <v>900</v>
      </c>
      <c r="C10" s="85">
        <v>780</v>
      </c>
      <c r="D10" s="20"/>
      <c r="H10" s="5"/>
      <c r="J10" s="1" t="s">
        <v>1</v>
      </c>
      <c r="K10" s="4"/>
      <c r="M10" s="28" t="s">
        <v>7</v>
      </c>
      <c r="N10" s="25">
        <f>IF(G33&gt;N9,N9,G33)</f>
        <v>0</v>
      </c>
    </row>
    <row r="11" spans="1:14" x14ac:dyDescent="0.35">
      <c r="A11" s="23" t="s">
        <v>36</v>
      </c>
      <c r="B11" s="82">
        <v>720</v>
      </c>
      <c r="C11" s="86">
        <v>620</v>
      </c>
      <c r="D11" s="82">
        <v>560</v>
      </c>
      <c r="H11" s="5"/>
      <c r="J11" s="2" t="s">
        <v>15</v>
      </c>
      <c r="K11" s="5"/>
      <c r="M11" s="29" t="s">
        <v>5</v>
      </c>
      <c r="N11" s="30">
        <f>IF(N10&lt;40000,0.7,(N7/(N8-N9)*(N10-N8)+N7))</f>
        <v>0.7</v>
      </c>
    </row>
    <row r="12" spans="1:14" x14ac:dyDescent="0.35">
      <c r="A12" s="2" t="s">
        <v>41</v>
      </c>
      <c r="H12" s="5"/>
      <c r="J12" s="3" t="s">
        <v>16</v>
      </c>
      <c r="K12" s="6"/>
      <c r="M12" s="31" t="s">
        <v>6</v>
      </c>
      <c r="N12" s="32">
        <f>1-N11</f>
        <v>0.30000000000000004</v>
      </c>
    </row>
    <row r="13" spans="1:14" x14ac:dyDescent="0.35">
      <c r="A13" s="2" t="s">
        <v>43</v>
      </c>
      <c r="H13" s="5"/>
      <c r="M13" s="33"/>
      <c r="N13" s="34"/>
    </row>
    <row r="14" spans="1:14" x14ac:dyDescent="0.35">
      <c r="A14" s="2"/>
      <c r="H14" s="5"/>
    </row>
    <row r="15" spans="1:14" ht="18.5" x14ac:dyDescent="0.35">
      <c r="A15" s="64" t="s">
        <v>28</v>
      </c>
      <c r="C15" s="76" t="s">
        <v>22</v>
      </c>
      <c r="H15" s="5"/>
    </row>
    <row r="16" spans="1:14" x14ac:dyDescent="0.35">
      <c r="A16" s="2" t="s">
        <v>8</v>
      </c>
      <c r="H16" s="5"/>
    </row>
    <row r="17" spans="1:14" x14ac:dyDescent="0.35">
      <c r="A17" s="2" t="s">
        <v>12</v>
      </c>
      <c r="H17" s="5"/>
    </row>
    <row r="18" spans="1:14" x14ac:dyDescent="0.35">
      <c r="A18" s="2"/>
      <c r="B18" s="35" t="s">
        <v>38</v>
      </c>
      <c r="C18" s="36" t="s">
        <v>39</v>
      </c>
      <c r="D18" s="37" t="s">
        <v>40</v>
      </c>
      <c r="E18"/>
      <c r="F18"/>
      <c r="H18" s="5"/>
    </row>
    <row r="19" spans="1:14" x14ac:dyDescent="0.35">
      <c r="A19" s="14" t="str">
        <f t="shared" ref="A19:A24" si="0">A6</f>
        <v>Derendingen</v>
      </c>
      <c r="B19" s="38"/>
      <c r="C19" s="38"/>
      <c r="D19" s="4"/>
      <c r="H19" s="5"/>
      <c r="J19" s="11" t="s">
        <v>49</v>
      </c>
      <c r="K19" s="39"/>
      <c r="L19" s="39"/>
      <c r="M19" s="40"/>
      <c r="N19" s="40"/>
    </row>
    <row r="20" spans="1:14" x14ac:dyDescent="0.35">
      <c r="A20" s="19" t="str">
        <f t="shared" si="0"/>
        <v>Zwärgli</v>
      </c>
      <c r="B20" s="7">
        <v>0</v>
      </c>
      <c r="C20" s="77">
        <v>0</v>
      </c>
      <c r="D20" s="41"/>
      <c r="E20" s="67" t="str">
        <f>IF(J20=TRUE,"Fehler","")</f>
        <v/>
      </c>
      <c r="F20"/>
      <c r="H20" s="5"/>
      <c r="I20" s="11">
        <f>SUM(B20:C20)</f>
        <v>0</v>
      </c>
      <c r="J20" s="11" t="b">
        <f>AND(I20&gt;0,I21&gt;0)</f>
        <v>0</v>
      </c>
      <c r="L20" s="39"/>
      <c r="M20" s="40"/>
      <c r="N20" s="40"/>
    </row>
    <row r="21" spans="1:14" x14ac:dyDescent="0.35">
      <c r="A21" s="23" t="str">
        <f t="shared" si="0"/>
        <v>Zwärge</v>
      </c>
      <c r="B21" s="8">
        <v>0</v>
      </c>
      <c r="C21" s="9">
        <v>0</v>
      </c>
      <c r="D21" s="10">
        <v>0</v>
      </c>
      <c r="E21"/>
      <c r="F21"/>
      <c r="H21" s="5"/>
      <c r="I21" s="11">
        <f>SUM(B21:D21)</f>
        <v>0</v>
      </c>
      <c r="K21" s="39"/>
      <c r="L21" s="39"/>
      <c r="M21" s="40"/>
      <c r="N21" s="40"/>
    </row>
    <row r="22" spans="1:14" x14ac:dyDescent="0.35">
      <c r="A22" s="14" t="str">
        <f t="shared" si="0"/>
        <v>Auswärtig</v>
      </c>
      <c r="B22" s="42"/>
      <c r="C22" s="42"/>
      <c r="D22" s="43"/>
      <c r="E22"/>
      <c r="F22"/>
      <c r="H22" s="5"/>
      <c r="K22" s="39"/>
      <c r="L22" s="39"/>
      <c r="M22" s="40"/>
      <c r="N22" s="40"/>
    </row>
    <row r="23" spans="1:14" x14ac:dyDescent="0.35">
      <c r="A23" s="19" t="str">
        <f t="shared" si="0"/>
        <v>Zwärgli</v>
      </c>
      <c r="B23" s="7">
        <v>0</v>
      </c>
      <c r="C23" s="77">
        <v>0</v>
      </c>
      <c r="D23" s="41"/>
      <c r="E23" s="67" t="str">
        <f>IF(J23=TRUE,"Fehler","")</f>
        <v/>
      </c>
      <c r="F23"/>
      <c r="H23" s="5"/>
      <c r="I23" s="11">
        <f>SUM(B23:C23)</f>
        <v>0</v>
      </c>
      <c r="J23" s="11" t="b">
        <f>AND(I23&gt;0,I24&gt;0)</f>
        <v>0</v>
      </c>
      <c r="K23" s="39"/>
      <c r="L23" s="39"/>
      <c r="M23" s="40"/>
      <c r="N23" s="40"/>
    </row>
    <row r="24" spans="1:14" x14ac:dyDescent="0.35">
      <c r="A24" s="23" t="str">
        <f t="shared" si="0"/>
        <v>Zwärge</v>
      </c>
      <c r="B24" s="8">
        <v>0</v>
      </c>
      <c r="C24" s="9">
        <v>0</v>
      </c>
      <c r="D24" s="10">
        <v>0</v>
      </c>
      <c r="E24"/>
      <c r="F24"/>
      <c r="H24" s="5"/>
      <c r="I24" s="11">
        <f>SUM(B24:D24)</f>
        <v>0</v>
      </c>
      <c r="K24" s="39"/>
      <c r="L24" s="39"/>
      <c r="M24" s="40"/>
      <c r="N24" s="40"/>
    </row>
    <row r="25" spans="1:14" hidden="1" x14ac:dyDescent="0.35">
      <c r="A25" s="2" t="s">
        <v>44</v>
      </c>
      <c r="B25" s="11">
        <f>SUM(B20:B24)</f>
        <v>0</v>
      </c>
      <c r="C25" s="11">
        <f t="shared" ref="C25:D25" si="1">SUM(C20:C21)</f>
        <v>0</v>
      </c>
      <c r="D25" s="11">
        <f t="shared" si="1"/>
        <v>0</v>
      </c>
      <c r="H25" s="5"/>
      <c r="M25" s="40"/>
      <c r="N25" s="40"/>
    </row>
    <row r="26" spans="1:14" x14ac:dyDescent="0.35">
      <c r="A26" s="2"/>
      <c r="B26" s="67" t="str">
        <f>IF(B25&gt;1,"Fehler","")</f>
        <v/>
      </c>
      <c r="C26" s="67" t="str">
        <f>IF(C25&gt;1,"Fehler","")</f>
        <v/>
      </c>
      <c r="D26" s="67" t="str">
        <f>IF(D25&gt;1,"Fehler","")</f>
        <v/>
      </c>
      <c r="H26" s="5"/>
      <c r="M26" s="40"/>
      <c r="N26" s="40"/>
    </row>
    <row r="27" spans="1:14" ht="18.5" x14ac:dyDescent="0.35">
      <c r="A27" s="64" t="s">
        <v>29</v>
      </c>
      <c r="C27" s="78"/>
      <c r="D27" s="78"/>
      <c r="H27" s="5"/>
    </row>
    <row r="28" spans="1:14" x14ac:dyDescent="0.35">
      <c r="A28" s="65" t="s">
        <v>32</v>
      </c>
      <c r="C28" s="78"/>
      <c r="D28" s="78"/>
      <c r="H28" s="5"/>
    </row>
    <row r="29" spans="1:14" x14ac:dyDescent="0.35">
      <c r="A29" s="1" t="s">
        <v>23</v>
      </c>
      <c r="B29" s="38"/>
      <c r="C29" s="38"/>
      <c r="D29" s="38"/>
      <c r="E29" s="1" t="s">
        <v>17</v>
      </c>
      <c r="F29" s="68">
        <v>0</v>
      </c>
      <c r="G29" s="45">
        <f>F29</f>
        <v>0</v>
      </c>
      <c r="H29" s="5"/>
      <c r="J29" s="5"/>
    </row>
    <row r="30" spans="1:14" x14ac:dyDescent="0.35">
      <c r="A30" s="2" t="s">
        <v>24</v>
      </c>
      <c r="E30" s="2" t="s">
        <v>18</v>
      </c>
      <c r="F30" s="69">
        <v>0</v>
      </c>
      <c r="G30" s="71">
        <f>F30*5 %</f>
        <v>0</v>
      </c>
      <c r="H30" s="5"/>
      <c r="J30" s="5"/>
    </row>
    <row r="31" spans="1:14" x14ac:dyDescent="0.35">
      <c r="A31" s="2" t="s">
        <v>51</v>
      </c>
      <c r="E31" s="2"/>
      <c r="F31" s="80">
        <v>0</v>
      </c>
      <c r="G31" s="72">
        <f>-F31*6000</f>
        <v>0</v>
      </c>
      <c r="H31" s="5" t="s">
        <v>21</v>
      </c>
      <c r="J31" s="5"/>
    </row>
    <row r="32" spans="1:14" x14ac:dyDescent="0.35">
      <c r="A32" s="2" t="s">
        <v>14</v>
      </c>
      <c r="E32" s="3"/>
      <c r="F32" s="70" t="s">
        <v>16</v>
      </c>
      <c r="G32" s="73">
        <f>IF(F32="ja",-6000,0)</f>
        <v>0</v>
      </c>
      <c r="H32" s="5"/>
      <c r="J32" s="5"/>
    </row>
    <row r="33" spans="1:10" ht="15" thickBot="1" x14ac:dyDescent="0.4">
      <c r="A33" s="17" t="s">
        <v>13</v>
      </c>
      <c r="B33" s="44"/>
      <c r="C33" s="44"/>
      <c r="D33" s="44"/>
      <c r="E33" s="44"/>
      <c r="F33" s="44"/>
      <c r="G33" s="45">
        <f>SUM(G29:G32)</f>
        <v>0</v>
      </c>
      <c r="H33" s="5"/>
      <c r="J33" s="5"/>
    </row>
    <row r="34" spans="1:10" ht="15" thickBot="1" x14ac:dyDescent="0.4">
      <c r="A34" s="46" t="s">
        <v>46</v>
      </c>
      <c r="B34" s="44"/>
      <c r="C34" s="44"/>
      <c r="D34" s="44"/>
      <c r="E34" s="44"/>
      <c r="F34" s="44"/>
      <c r="G34" s="47">
        <f>ROUND(N11*100,0)</f>
        <v>70</v>
      </c>
      <c r="H34" s="5"/>
      <c r="J34" s="5"/>
    </row>
    <row r="35" spans="1:10" x14ac:dyDescent="0.35">
      <c r="A35" s="2" t="s">
        <v>19</v>
      </c>
      <c r="H35" s="5"/>
    </row>
    <row r="36" spans="1:10" x14ac:dyDescent="0.35">
      <c r="A36" s="2"/>
      <c r="H36" s="5"/>
    </row>
    <row r="37" spans="1:10" ht="18.5" x14ac:dyDescent="0.35">
      <c r="A37" s="64" t="s">
        <v>30</v>
      </c>
      <c r="C37" s="78"/>
      <c r="D37" s="78"/>
      <c r="H37" s="5"/>
    </row>
    <row r="38" spans="1:10" x14ac:dyDescent="0.35">
      <c r="A38" s="14" t="s">
        <v>25</v>
      </c>
      <c r="B38" s="48" t="s">
        <v>0</v>
      </c>
      <c r="C38" s="49" t="s">
        <v>42</v>
      </c>
      <c r="D38" s="46" t="s">
        <v>45</v>
      </c>
      <c r="E38" s="50" t="s">
        <v>0</v>
      </c>
      <c r="F38" s="50" t="s">
        <v>42</v>
      </c>
      <c r="H38" s="5"/>
    </row>
    <row r="39" spans="1:10" x14ac:dyDescent="0.35">
      <c r="A39" s="1" t="s">
        <v>38</v>
      </c>
      <c r="B39" s="51">
        <f>B20*B7+B21*B8+B23*B10+B24*B11</f>
        <v>0</v>
      </c>
      <c r="C39" s="52">
        <f>B39/2</f>
        <v>0</v>
      </c>
      <c r="D39" s="53">
        <f>G34/100</f>
        <v>0.7</v>
      </c>
      <c r="E39" s="54">
        <f>B39*(1-D39)</f>
        <v>0</v>
      </c>
      <c r="F39" s="55"/>
      <c r="H39" s="5"/>
    </row>
    <row r="40" spans="1:10" x14ac:dyDescent="0.35">
      <c r="A40" s="2" t="s">
        <v>39</v>
      </c>
      <c r="B40" s="56">
        <f>C20*C7+C21*C8+C23*C10+C24*C11</f>
        <v>0</v>
      </c>
      <c r="C40" s="57">
        <f>B40/2</f>
        <v>0</v>
      </c>
      <c r="D40" s="53">
        <f>G34/100</f>
        <v>0.7</v>
      </c>
      <c r="E40" s="54">
        <f>B40*(1-D40)</f>
        <v>0</v>
      </c>
      <c r="F40" s="55"/>
      <c r="H40" s="5"/>
    </row>
    <row r="41" spans="1:10" x14ac:dyDescent="0.35">
      <c r="A41" s="2" t="s">
        <v>40</v>
      </c>
      <c r="B41" s="56">
        <f>D21*D8+D24*D11</f>
        <v>0</v>
      </c>
      <c r="C41" s="57">
        <f>B41/2</f>
        <v>0</v>
      </c>
      <c r="D41" s="58">
        <v>0</v>
      </c>
      <c r="E41" s="59">
        <f>B41*(1-D41)</f>
        <v>0</v>
      </c>
      <c r="F41" s="60"/>
      <c r="H41" s="5"/>
    </row>
    <row r="42" spans="1:10" x14ac:dyDescent="0.35">
      <c r="A42" s="46" t="s">
        <v>26</v>
      </c>
      <c r="B42" s="61">
        <f>B39+B40</f>
        <v>0</v>
      </c>
      <c r="C42" s="61">
        <f>C39+C40</f>
        <v>0</v>
      </c>
      <c r="D42" s="3"/>
      <c r="E42" s="62">
        <f>SUM(E39:E41)</f>
        <v>0</v>
      </c>
      <c r="F42" s="63">
        <f>E42/2</f>
        <v>0</v>
      </c>
      <c r="H42" s="5"/>
    </row>
    <row r="43" spans="1:10" x14ac:dyDescent="0.35">
      <c r="A43" s="65"/>
      <c r="B43" s="79"/>
      <c r="C43" s="79"/>
      <c r="E43" s="40"/>
      <c r="F43" s="78"/>
      <c r="H43" s="5"/>
    </row>
    <row r="44" spans="1:10" ht="31.5" customHeight="1" x14ac:dyDescent="0.35">
      <c r="A44" s="87" t="s">
        <v>47</v>
      </c>
      <c r="B44" s="88"/>
      <c r="C44" s="88"/>
      <c r="D44" s="88"/>
      <c r="E44" s="88"/>
      <c r="F44" s="88"/>
      <c r="G44" s="88"/>
      <c r="H44" s="89"/>
    </row>
    <row r="45" spans="1:10" x14ac:dyDescent="0.35">
      <c r="A45" s="2"/>
      <c r="H45" s="5"/>
    </row>
    <row r="46" spans="1:10" x14ac:dyDescent="0.35">
      <c r="A46" s="2" t="s">
        <v>31</v>
      </c>
      <c r="H46" s="5"/>
    </row>
    <row r="47" spans="1:10" x14ac:dyDescent="0.35">
      <c r="A47" s="2"/>
      <c r="H47" s="5"/>
    </row>
    <row r="48" spans="1:10" x14ac:dyDescent="0.35">
      <c r="A48" s="2" t="s">
        <v>50</v>
      </c>
      <c r="H48" s="5"/>
    </row>
    <row r="49" spans="1:8" x14ac:dyDescent="0.35">
      <c r="A49" s="3"/>
      <c r="B49" s="66"/>
      <c r="C49" s="66"/>
      <c r="D49" s="66"/>
      <c r="E49" s="66"/>
      <c r="F49" s="66"/>
      <c r="G49" s="66"/>
      <c r="H49" s="6"/>
    </row>
  </sheetData>
  <sheetProtection algorithmName="SHA-512" hashValue="XNIPzt/T/ZX+3cIADI75WQaMtlzFf5jkKP9eCaYlZJhLlL4Yk4a7Y/PsLKUEH+JVfo0JS0t9pethlMqurVqmdA==" saltValue="054p+lDtzXLObktN8+LVzw==" spinCount="100000" sheet="1" objects="1" scenarios="1"/>
  <mergeCells count="1">
    <mergeCell ref="A44:H44"/>
  </mergeCells>
  <conditionalFormatting sqref="B26:D26">
    <cfRule type="cellIs" dxfId="2" priority="3" operator="equal">
      <formula>"Fehler"</formula>
    </cfRule>
  </conditionalFormatting>
  <conditionalFormatting sqref="E20">
    <cfRule type="cellIs" dxfId="1" priority="2" operator="equal">
      <formula>"Fehler"</formula>
    </cfRule>
  </conditionalFormatting>
  <conditionalFormatting sqref="E23">
    <cfRule type="cellIs" dxfId="0" priority="1" operator="equal">
      <formula>"Fehler"</formula>
    </cfRule>
  </conditionalFormatting>
  <dataValidations count="2">
    <dataValidation type="list" allowBlank="1" showDropDown="1" showInputMessage="1" showErrorMessage="1" sqref="B20:D21 E18:F18 E20:F22 B23:F24" xr:uid="{8EDE9141-B840-4C69-A2F1-C866E413C43B}">
      <formula1>$J$7:$J$8</formula1>
    </dataValidation>
    <dataValidation type="list" showInputMessage="1" showErrorMessage="1" sqref="F32" xr:uid="{F62D1624-1BD7-4E31-B3CE-DF4658B8DE47}">
      <formula1>$J$11:$J$12</formula1>
    </dataValidation>
  </dataValidations>
  <pageMargins left="0.70866141732283472" right="0.70866141732283472" top="0.78740157480314965" bottom="0.78740157480314965" header="0.31496062992125984" footer="0.31496062992125984"/>
  <pageSetup paperSize="9" scale="80" fitToHeight="0" orientation="portrait" r:id="rId1"/>
  <headerFooter>
    <oddFooter>&amp;L&amp;D/&amp;T&amp;C&amp;F/&amp;A&amp;R&amp;P/&amp;N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Tarif-Rechner</vt:lpstr>
      <vt:lpstr>'Tarif-Rechner'!Druckbereich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zürcher</dc:creator>
  <cp:lastModifiedBy>Melanie Kaufmann</cp:lastModifiedBy>
  <cp:lastPrinted>2024-06-05T09:30:35Z</cp:lastPrinted>
  <dcterms:created xsi:type="dcterms:W3CDTF">2016-10-03T09:20:46Z</dcterms:created>
  <dcterms:modified xsi:type="dcterms:W3CDTF">2024-11-27T06:15:08Z</dcterms:modified>
</cp:coreProperties>
</file>