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https://d.docs.live.net/7b25d734c8a56f80/4 - Vereine/_ KIDZ/NEW Kidz/"/>
    </mc:Choice>
  </mc:AlternateContent>
  <xr:revisionPtr revIDLastSave="50" documentId="8_{EE2AAC8E-DF04-40F6-9AF1-5086DA6567F7}" xr6:coauthVersionLast="47" xr6:coauthVersionMax="47" xr10:uidLastSave="{521469F1-B067-4269-ABD2-6DC66E555F42}"/>
  <bookViews>
    <workbookView xWindow="-110" yWindow="-110" windowWidth="19420" windowHeight="10300" xr2:uid="{00000000-000D-0000-FFFF-FFFF00000000}"/>
  </bookViews>
  <sheets>
    <sheet name="Tarif-Rechner" sheetId="4" r:id="rId1"/>
  </sheets>
  <definedNames>
    <definedName name="_xlnm.Print_Area" localSheetId="0">'Tarif-Rechner'!$A$1:$H$55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8" i="4" l="1"/>
  <c r="G31" i="4"/>
  <c r="G30" i="4"/>
  <c r="G29" i="4"/>
  <c r="L20" i="4"/>
  <c r="L21" i="4"/>
  <c r="L22" i="4"/>
  <c r="L23" i="4"/>
  <c r="L24" i="4"/>
  <c r="L19" i="4"/>
  <c r="J24" i="4"/>
  <c r="J20" i="4"/>
  <c r="J21" i="4"/>
  <c r="J22" i="4"/>
  <c r="J23" i="4"/>
  <c r="J19" i="4"/>
  <c r="A24" i="4"/>
  <c r="A23" i="4"/>
  <c r="A22" i="4"/>
  <c r="A21" i="4"/>
  <c r="A20" i="4"/>
  <c r="A19" i="4"/>
  <c r="D12" i="4"/>
  <c r="D11" i="4"/>
  <c r="D10" i="4"/>
  <c r="H9" i="4"/>
  <c r="D8" i="4"/>
  <c r="D7" i="4"/>
  <c r="K19" i="4" l="1" a="1"/>
  <c r="K19" i="4" s="1"/>
  <c r="M19" i="4" s="1"/>
  <c r="N21" i="4"/>
  <c r="N23" i="4"/>
  <c r="N19" i="4"/>
  <c r="G32" i="4"/>
  <c r="N11" i="4" s="1"/>
  <c r="N12" i="4" s="1"/>
  <c r="N24" i="4"/>
  <c r="N20" i="4"/>
  <c r="N22" i="4"/>
  <c r="H12" i="4"/>
  <c r="H11" i="4"/>
  <c r="H7" i="4"/>
  <c r="H8" i="4"/>
  <c r="H10" i="4"/>
  <c r="M21" i="4" l="1"/>
  <c r="M22" i="4"/>
  <c r="M20" i="4"/>
  <c r="M23" i="4"/>
  <c r="M24" i="4"/>
  <c r="N25" i="4"/>
  <c r="C40" i="4" s="1"/>
  <c r="C45" i="4" s="1"/>
  <c r="D45" i="4" s="1"/>
  <c r="E45" i="4" s="1"/>
  <c r="N13" i="4"/>
  <c r="G33" i="4"/>
  <c r="M25" i="4" l="1"/>
  <c r="C39" i="4" s="1"/>
  <c r="C44" i="4"/>
  <c r="D40" i="4"/>
  <c r="E40" i="4" s="1"/>
  <c r="C46" i="4" l="1"/>
  <c r="D44" i="4"/>
  <c r="C41" i="4"/>
  <c r="D39" i="4"/>
  <c r="D46" i="4" l="1"/>
  <c r="E44" i="4"/>
  <c r="E46" i="4" s="1"/>
  <c r="D41" i="4"/>
  <c r="E39" i="4"/>
  <c r="E41"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<sst xmlns="http://schemas.openxmlformats.org/spreadsheetml/2006/main" count="96" uniqueCount="85">
  <si>
    <t>Morgentisch</t>
  </si>
  <si>
    <t>Vormittag</t>
  </si>
  <si>
    <t>08.15-11.45</t>
  </si>
  <si>
    <t>06.45-08.15</t>
  </si>
  <si>
    <t>Mittagstisch</t>
  </si>
  <si>
    <t>11.45-13.30</t>
  </si>
  <si>
    <t>Nachmittag 1</t>
  </si>
  <si>
    <t>13.30-15.00</t>
  </si>
  <si>
    <t>Nachmittag 2</t>
  </si>
  <si>
    <t>15.00-16.30</t>
  </si>
  <si>
    <t>Vorabend</t>
  </si>
  <si>
    <t>16.30-18.00</t>
  </si>
  <si>
    <t>Betreuungs-dauer in Std.</t>
  </si>
  <si>
    <t>Betreuungs-kosten</t>
  </si>
  <si>
    <t>Verpflegung</t>
  </si>
  <si>
    <t>Frühstück</t>
  </si>
  <si>
    <t>Znüni</t>
  </si>
  <si>
    <t>Mittagessen</t>
  </si>
  <si>
    <t>Verpflegungs-kosten</t>
  </si>
  <si>
    <t>Zvieri</t>
  </si>
  <si>
    <t>Einkommensabh. Tarif</t>
  </si>
  <si>
    <t>Ja</t>
  </si>
  <si>
    <t>Nein; pauschal</t>
  </si>
  <si>
    <t>Ansatz pro Std.</t>
  </si>
  <si>
    <t>Betreuungs-modul</t>
  </si>
  <si>
    <t>Voll-Tarif inkl. Verpflegung</t>
  </si>
  <si>
    <t>Montag</t>
  </si>
  <si>
    <t>Dienstag</t>
  </si>
  <si>
    <t>Mittwoch</t>
  </si>
  <si>
    <t>Donnerstag</t>
  </si>
  <si>
    <t>Freitag</t>
  </si>
  <si>
    <t>Betreuung</t>
  </si>
  <si>
    <t>pro Woche</t>
  </si>
  <si>
    <t>pro Jahr</t>
  </si>
  <si>
    <t>Alleinerziehend</t>
  </si>
  <si>
    <t>MaxV</t>
  </si>
  <si>
    <t>MinmE</t>
  </si>
  <si>
    <t>MaxmE</t>
  </si>
  <si>
    <t>V Effektiv</t>
  </si>
  <si>
    <t>Tarif in %</t>
  </si>
  <si>
    <t>Massgebendes Einkommen</t>
  </si>
  <si>
    <t>Tarif-Rechner Tagesbetreuung</t>
  </si>
  <si>
    <t>Geben Sie für die gewünschten Buchungen im Entsprechenden Feld "1" (Buchung) oder "0" (keine Buchung) ein.</t>
  </si>
  <si>
    <t>Buchungstabelle</t>
  </si>
  <si>
    <t>buchen</t>
  </si>
  <si>
    <t>nicht buchen</t>
  </si>
  <si>
    <t>Sollten Sie für mehrere Kinder die Kosten berechnen, müssen Sie diese einzeln berechnen.</t>
  </si>
  <si>
    <t>Anzahl Wochen</t>
  </si>
  <si>
    <t>entspricht der durchschnittlichen Anzahl Betreuungswochen</t>
  </si>
  <si>
    <t>Total Kosten pro Woche</t>
  </si>
  <si>
    <t>Betreuungskosten</t>
  </si>
  <si>
    <t>Verpflegungskosten</t>
  </si>
  <si>
    <t>pro Monat</t>
  </si>
  <si>
    <t>V/Wo</t>
  </si>
  <si>
    <t>B/Wo</t>
  </si>
  <si>
    <t>Bemessungsgrundlage für Tarifreduktion</t>
  </si>
  <si>
    <t>Alleinerziehend (ja oder nein)</t>
  </si>
  <si>
    <t>ja</t>
  </si>
  <si>
    <t>nein</t>
  </si>
  <si>
    <t>Ziffer 609 *)</t>
  </si>
  <si>
    <t>Ziffer 999 *)</t>
  </si>
  <si>
    <t>*) aus Steuerveranlagung</t>
  </si>
  <si>
    <t>Berechnung Ermässigung</t>
  </si>
  <si>
    <t>Tarifreduktion gemäss Verordnung Förderung und Betreuung</t>
  </si>
  <si>
    <t xml:space="preserve"> </t>
  </si>
  <si>
    <t>Eingabefelder</t>
  </si>
  <si>
    <t>Steuerbares Einkommen in Fr.</t>
  </si>
  <si>
    <t>Steuerbares Vermögen in Fr.</t>
  </si>
  <si>
    <t>Betreuungszeit</t>
  </si>
  <si>
    <t>Vollkosten</t>
  </si>
  <si>
    <t>Total Kosten</t>
  </si>
  <si>
    <t>Kosten mit Tarifreduktion</t>
  </si>
  <si>
    <t>Der Verpflegungskostenanteil gilt als Pauschale und unterliegt damit nicht</t>
  </si>
  <si>
    <t>einer einkommensabhängigen Tarifreduktion</t>
  </si>
  <si>
    <t>1 Übersicht Tarife Tagesbetreuung</t>
  </si>
  <si>
    <t>2 Buchungen</t>
  </si>
  <si>
    <t>3 Bemessungsgrundlage für Tarifreduktion</t>
  </si>
  <si>
    <t>4 Kostenschätzung Betreuungskosten pro Woche/Jahr/Monat</t>
  </si>
  <si>
    <t>Für Fragen können Sie sich an die Betriebsleitung K!DZ wenden.</t>
  </si>
  <si>
    <t>Für Auswärtige wird keine Tarifreduktion gewährt.</t>
  </si>
  <si>
    <t>Die hier berechneten Kosten sind eine unverbindliche Information. Es besteht kein Anspruch auf den berechneten Wert für die Tarifreduktion. Massgebend ist die individuelle Verfügung, die Sie aufgrund des eingereichten Antrags erhalten.</t>
  </si>
  <si>
    <t>Die Verpflegungskosten sind integrierter Bestandteil des Tarifs. Eine Buchung ohne Verpflegung ist nicht möglich.</t>
  </si>
  <si>
    <t>Version vom 3. Juni 2024</t>
  </si>
  <si>
    <t>Anzahl unterstützungspflichtige Kinder bis 18 Jahre</t>
  </si>
  <si>
    <t>gültig für Schuljahr 2024/25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</si>
</sst>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_ * #,##0_ ;_ * \-#,##0_ ;_ * &quot;-&quot;??_ ;_ @_ "/>
  </numFmts>
  <fonts count="7" x14ac:knownFonts="1">
    <font>
      <sz val="11"/>
      <color theme="1"/>
      <name val="Calibri"/>
      <family val="2"/>
    </font>
    <font>
      <sz val="11"/>
      <color theme="1"/>
      <name val="Calibri"/>
      <family val="2"/>
    </font>
    <font>
      <b/>
      <sz val="11"/>
      <color theme="1"/>
      <name val="Calibri"/>
      <family val="2"/>
      <scheme val="minor"/>
    </font>
    <font>
      <sz val="10"/>
      <color theme="1"/>
      <name val="Calibri"/>
      <family val="2"/>
    </font>
    <font>
      <b/>
      <sz val="11"/>
      <color theme="1"/>
      <name val="Calibri"/>
      <family val="2"/>
    </font>
    <font>
      <b/>
      <sz val="14"/>
      <color theme="1"/>
      <name val="Calibri"/>
      <family val="2"/>
    </font>
    <font>
      <b/>
      <sz val="16"/>
      <color theme="1"/>
      <name val="Calibri"/>
      <family val="2"/>
    </font>
  </fonts>
  <fills count="4">
    <fill>
      <patternFill patternType="none"/>
    </fill>
    <fill>
      <patternFill patternType="gray125"/>
    </fill>
    <fill>
      <patternFill patternType="solid">
        <fgColor rgb="FFFFFFCC"/>
      </patternFill>
    </fill>
    <fill>
      <patternFill patternType="solid">
        <fgColor theme="0" tint="-0.14999847407452621"/>
        <bgColor indexed="64"/>
      </patternFill>
    </fill>
  </fills>
  <borders count="24">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rgb="FFB2B2B2"/>
      </right>
      <top style="thin">
        <color rgb="FFB2B2B2"/>
      </top>
      <bottom style="thin">
        <color rgb="FFB2B2B2"/>
      </bottom>
      <diagonal/>
    </border>
    <border>
      <left style="thin">
        <color rgb="FFB2B2B2"/>
      </left>
      <right style="thin">
        <color indexed="64"/>
      </right>
      <top style="thin">
        <color rgb="FFB2B2B2"/>
      </top>
      <bottom style="thin">
        <color rgb="FFB2B2B2"/>
      </bottom>
      <diagonal/>
    </border>
    <border>
      <left style="thin">
        <color indexed="64"/>
      </left>
      <right style="thin">
        <color rgb="FFB2B2B2"/>
      </right>
      <top style="thin">
        <color rgb="FFB2B2B2"/>
      </top>
      <bottom style="thin">
        <color indexed="64"/>
      </bottom>
      <diagonal/>
    </border>
    <border>
      <left style="thin">
        <color rgb="FFB2B2B2"/>
      </left>
      <right style="thin">
        <color rgb="FFB2B2B2"/>
      </right>
      <top style="thin">
        <color rgb="FFB2B2B2"/>
      </top>
      <bottom style="thin">
        <color indexed="64"/>
      </bottom>
      <diagonal/>
    </border>
    <border>
      <left style="thin">
        <color rgb="FFB2B2B2"/>
      </left>
      <right style="thin">
        <color indexed="64"/>
      </right>
      <top style="thin">
        <color rgb="FFB2B2B2"/>
      </top>
      <bottom style="thin">
        <color indexed="64"/>
      </bottom>
      <diagonal/>
    </border>
    <border>
      <left style="thin">
        <color rgb="FFB2B2B2"/>
      </left>
      <right style="thin">
        <color rgb="FFB2B2B2"/>
      </right>
      <top style="thin">
        <color indexed="64"/>
      </top>
      <bottom style="thin">
        <color rgb="FFB2B2B2"/>
      </bottom>
      <diagonal/>
    </border>
    <border>
      <left style="medium">
        <color indexed="64"/>
      </left>
      <right style="medium">
        <color indexed="64"/>
      </right>
      <top style="medium">
        <color indexed="64"/>
      </top>
      <bottom style="medium">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 fillId="2" borderId="1" applyNumberFormat="0" applyFont="0" applyAlignment="0" applyProtection="0"/>
  </cellStyleXfs>
  <cellXfs count="89">
    <xf numFmtId="0" fontId="0" fillId="0" borderId="0" xfId="0"/>
    <xf numFmtId="0" fontId="0" fillId="0" borderId="0" xfId="0" applyAlignment="1">
      <alignment vertical="top"/>
    </xf>
    <xf numFmtId="0" fontId="3" fillId="0" borderId="0" xfId="0" applyFont="1" applyAlignment="1">
      <alignment vertical="top"/>
    </xf>
    <xf numFmtId="0" fontId="0" fillId="0" borderId="3" xfId="0" applyBorder="1" applyAlignment="1">
      <alignment vertical="top"/>
    </xf>
    <xf numFmtId="0" fontId="0" fillId="0" borderId="4" xfId="0" applyBorder="1" applyAlignment="1">
      <alignment vertical="top"/>
    </xf>
    <xf numFmtId="43" fontId="0" fillId="0" borderId="4" xfId="1" applyFont="1" applyBorder="1" applyAlignment="1">
      <alignment vertical="top"/>
    </xf>
    <xf numFmtId="0" fontId="0" fillId="0" borderId="6" xfId="0" applyBorder="1" applyAlignment="1">
      <alignment vertical="top"/>
    </xf>
    <xf numFmtId="43" fontId="0" fillId="0" borderId="0" xfId="1" applyFont="1" applyBorder="1" applyAlignment="1">
      <alignment vertical="top"/>
    </xf>
    <xf numFmtId="0" fontId="0" fillId="0" borderId="8" xfId="0" applyBorder="1" applyAlignment="1">
      <alignment vertical="top"/>
    </xf>
    <xf numFmtId="0" fontId="0" fillId="0" borderId="9" xfId="0" applyBorder="1" applyAlignment="1">
      <alignment vertical="top"/>
    </xf>
    <xf numFmtId="43" fontId="0" fillId="0" borderId="9" xfId="1" applyFont="1" applyBorder="1" applyAlignment="1">
      <alignment vertical="top"/>
    </xf>
    <xf numFmtId="0" fontId="0" fillId="0" borderId="9" xfId="0" applyBorder="1" applyAlignment="1">
      <alignment horizontal="center" vertical="top" wrapText="1"/>
    </xf>
    <xf numFmtId="0" fontId="3" fillId="0" borderId="12" xfId="0" applyFont="1" applyBorder="1" applyAlignment="1">
      <alignment vertical="top"/>
    </xf>
    <xf numFmtId="0" fontId="3" fillId="0" borderId="12" xfId="0" applyFont="1" applyBorder="1" applyAlignment="1">
      <alignment horizontal="center" vertical="top" wrapText="1"/>
    </xf>
    <xf numFmtId="0" fontId="3" fillId="0" borderId="11" xfId="0" applyFont="1" applyBorder="1" applyAlignment="1">
      <alignment horizontal="center" vertical="top" wrapText="1"/>
    </xf>
    <xf numFmtId="0" fontId="3" fillId="0" borderId="2" xfId="0" applyFont="1" applyBorder="1" applyAlignment="1">
      <alignment horizontal="center" vertical="top" wrapText="1"/>
    </xf>
    <xf numFmtId="0" fontId="0" fillId="0" borderId="14" xfId="0" applyBorder="1" applyAlignment="1">
      <alignment vertical="top"/>
    </xf>
    <xf numFmtId="43" fontId="0" fillId="0" borderId="15" xfId="0" applyNumberFormat="1" applyBorder="1" applyAlignment="1">
      <alignment vertical="top"/>
    </xf>
    <xf numFmtId="43" fontId="0" fillId="0" borderId="16" xfId="0" applyNumberFormat="1" applyBorder="1" applyAlignment="1">
      <alignment vertical="top"/>
    </xf>
    <xf numFmtId="43" fontId="0" fillId="0" borderId="14" xfId="1" applyFont="1" applyBorder="1" applyAlignment="1">
      <alignment vertical="top"/>
    </xf>
    <xf numFmtId="43" fontId="0" fillId="0" borderId="15" xfId="1" applyFont="1" applyBorder="1" applyAlignment="1">
      <alignment vertical="top"/>
    </xf>
    <xf numFmtId="43" fontId="0" fillId="0" borderId="16" xfId="1" applyFont="1" applyBorder="1" applyAlignment="1">
      <alignment vertical="top"/>
    </xf>
    <xf numFmtId="0" fontId="0" fillId="0" borderId="8" xfId="0" applyBorder="1"/>
    <xf numFmtId="0" fontId="0" fillId="0" borderId="6" xfId="0" applyBorder="1"/>
    <xf numFmtId="0" fontId="2" fillId="0" borderId="3" xfId="0" applyFont="1" applyBorder="1" applyAlignment="1">
      <alignment horizontal="left" vertical="center"/>
    </xf>
    <xf numFmtId="9" fontId="2" fillId="0" borderId="5" xfId="0" applyNumberFormat="1" applyFont="1" applyBorder="1"/>
    <xf numFmtId="0" fontId="2" fillId="0" borderId="6" xfId="0" applyFont="1" applyBorder="1" applyAlignment="1">
      <alignment horizontal="left"/>
    </xf>
    <xf numFmtId="164" fontId="2" fillId="0" borderId="7" xfId="1" applyNumberFormat="1" applyFont="1" applyBorder="1"/>
    <xf numFmtId="0" fontId="2" fillId="0" borderId="8" xfId="0" applyFont="1" applyBorder="1"/>
    <xf numFmtId="164" fontId="2" fillId="0" borderId="10" xfId="1" applyNumberFormat="1" applyFont="1" applyBorder="1"/>
    <xf numFmtId="9" fontId="0" fillId="0" borderId="10" xfId="0" applyNumberFormat="1" applyBorder="1"/>
    <xf numFmtId="0" fontId="2" fillId="0" borderId="11" xfId="0" applyFont="1" applyBorder="1"/>
    <xf numFmtId="9" fontId="2" fillId="0" borderId="13" xfId="0" applyNumberFormat="1" applyFont="1" applyBorder="1"/>
    <xf numFmtId="0" fontId="0" fillId="0" borderId="11" xfId="0" applyBorder="1" applyAlignment="1">
      <alignment vertical="top"/>
    </xf>
    <xf numFmtId="0" fontId="0" fillId="0" borderId="16" xfId="0" applyBorder="1" applyAlignment="1">
      <alignment horizontal="center" vertical="top"/>
    </xf>
    <xf numFmtId="0" fontId="0" fillId="0" borderId="14" xfId="0" applyBorder="1" applyAlignment="1">
      <alignment horizontal="center" vertical="top"/>
    </xf>
    <xf numFmtId="0" fontId="0" fillId="0" borderId="15" xfId="0" applyBorder="1" applyAlignment="1">
      <alignment horizontal="center" vertical="top"/>
    </xf>
    <xf numFmtId="0" fontId="3" fillId="3" borderId="2" xfId="0" applyFont="1" applyFill="1" applyBorder="1" applyAlignment="1">
      <alignment horizontal="center" vertical="top" wrapText="1"/>
    </xf>
    <xf numFmtId="0" fontId="0" fillId="3" borderId="14" xfId="0" applyFill="1" applyBorder="1" applyAlignment="1">
      <alignment vertical="top"/>
    </xf>
    <xf numFmtId="43" fontId="0" fillId="3" borderId="15" xfId="0" applyNumberFormat="1" applyFill="1" applyBorder="1" applyAlignment="1">
      <alignment vertical="top"/>
    </xf>
    <xf numFmtId="43" fontId="0" fillId="3" borderId="16" xfId="0" applyNumberFormat="1" applyFill="1" applyBorder="1" applyAlignment="1">
      <alignment vertical="top"/>
    </xf>
    <xf numFmtId="43" fontId="0" fillId="3" borderId="14" xfId="0" applyNumberFormat="1" applyFill="1" applyBorder="1" applyAlignment="1">
      <alignment vertical="top"/>
    </xf>
    <xf numFmtId="0" fontId="0" fillId="0" borderId="5" xfId="0" applyBorder="1" applyAlignment="1">
      <alignment vertical="top"/>
    </xf>
    <xf numFmtId="0" fontId="0" fillId="0" borderId="7" xfId="0" applyBorder="1" applyAlignment="1">
      <alignment vertical="top"/>
    </xf>
    <xf numFmtId="0" fontId="0" fillId="0" borderId="10" xfId="0" applyBorder="1" applyAlignment="1">
      <alignment vertical="top"/>
    </xf>
    <xf numFmtId="0" fontId="0" fillId="0" borderId="13" xfId="0" applyBorder="1" applyAlignment="1">
      <alignment vertical="top"/>
    </xf>
    <xf numFmtId="164" fontId="0" fillId="0" borderId="0" xfId="1" applyNumberFormat="1" applyFont="1" applyAlignment="1">
      <alignment vertical="top"/>
    </xf>
    <xf numFmtId="164" fontId="0" fillId="0" borderId="0" xfId="0" applyNumberFormat="1" applyAlignment="1">
      <alignment vertical="top"/>
    </xf>
    <xf numFmtId="0" fontId="4" fillId="0" borderId="11" xfId="0" applyFont="1" applyBorder="1" applyAlignment="1">
      <alignment horizontal="center" vertical="top"/>
    </xf>
    <xf numFmtId="0" fontId="4" fillId="0" borderId="12" xfId="0" applyFont="1" applyBorder="1" applyAlignment="1">
      <alignment horizontal="center" vertical="top"/>
    </xf>
    <xf numFmtId="0" fontId="4" fillId="0" borderId="13" xfId="0" applyFont="1" applyBorder="1" applyAlignment="1">
      <alignment horizontal="center" vertical="top"/>
    </xf>
    <xf numFmtId="0" fontId="4" fillId="0" borderId="3" xfId="0" applyFont="1" applyBorder="1" applyAlignment="1">
      <alignment vertical="top"/>
    </xf>
    <xf numFmtId="0" fontId="4" fillId="0" borderId="4" xfId="0" applyFont="1" applyBorder="1" applyAlignment="1">
      <alignment vertical="top"/>
    </xf>
    <xf numFmtId="0" fontId="4" fillId="0" borderId="4" xfId="0" applyFont="1" applyBorder="1" applyAlignment="1">
      <alignment horizontal="right" vertical="top"/>
    </xf>
    <xf numFmtId="43" fontId="0" fillId="0" borderId="4" xfId="0" applyNumberFormat="1" applyBorder="1" applyAlignment="1">
      <alignment vertical="top"/>
    </xf>
    <xf numFmtId="0" fontId="4" fillId="0" borderId="15" xfId="0" applyFont="1" applyBorder="1" applyAlignment="1">
      <alignment horizontal="right" vertical="top"/>
    </xf>
    <xf numFmtId="0" fontId="0" fillId="0" borderId="12" xfId="0" applyBorder="1" applyAlignment="1">
      <alignment vertical="top"/>
    </xf>
    <xf numFmtId="164" fontId="0" fillId="0" borderId="5" xfId="0" applyNumberFormat="1" applyBorder="1" applyAlignment="1">
      <alignment vertical="top"/>
    </xf>
    <xf numFmtId="164" fontId="0" fillId="0" borderId="7" xfId="0" applyNumberFormat="1" applyBorder="1" applyAlignment="1">
      <alignment vertical="top"/>
    </xf>
    <xf numFmtId="164" fontId="0" fillId="0" borderId="7" xfId="1" applyNumberFormat="1" applyFont="1" applyBorder="1" applyAlignment="1">
      <alignment vertical="top"/>
    </xf>
    <xf numFmtId="164" fontId="0" fillId="0" borderId="10" xfId="1" applyNumberFormat="1" applyFont="1" applyBorder="1" applyAlignment="1">
      <alignment vertical="top"/>
    </xf>
    <xf numFmtId="164" fontId="0" fillId="0" borderId="15" xfId="0" applyNumberFormat="1" applyBorder="1" applyAlignment="1">
      <alignment vertical="top"/>
    </xf>
    <xf numFmtId="164" fontId="4" fillId="0" borderId="23" xfId="1" applyNumberFormat="1" applyFont="1" applyBorder="1" applyAlignment="1">
      <alignment vertical="top"/>
    </xf>
    <xf numFmtId="0" fontId="4" fillId="0" borderId="11" xfId="0" applyFont="1" applyBorder="1" applyAlignment="1">
      <alignment vertical="top"/>
    </xf>
    <xf numFmtId="0" fontId="4" fillId="0" borderId="23" xfId="0" applyFont="1" applyBorder="1" applyAlignment="1">
      <alignment horizontal="center" vertical="top"/>
    </xf>
    <xf numFmtId="0" fontId="4" fillId="0" borderId="12" xfId="0" applyFont="1" applyBorder="1" applyAlignment="1">
      <alignment vertical="top"/>
    </xf>
    <xf numFmtId="43" fontId="4" fillId="0" borderId="2" xfId="0" applyNumberFormat="1" applyFont="1" applyBorder="1" applyAlignment="1">
      <alignment vertical="top"/>
    </xf>
    <xf numFmtId="43" fontId="4" fillId="0" borderId="12" xfId="0" applyNumberFormat="1" applyFont="1" applyBorder="1" applyAlignment="1">
      <alignment vertical="top"/>
    </xf>
    <xf numFmtId="0" fontId="0" fillId="2" borderId="17" xfId="3" applyFont="1" applyBorder="1" applyAlignment="1" applyProtection="1">
      <alignment horizontal="center" vertical="top"/>
      <protection locked="0"/>
    </xf>
    <xf numFmtId="0" fontId="0" fillId="2" borderId="18" xfId="3" applyFont="1" applyBorder="1" applyAlignment="1" applyProtection="1">
      <alignment horizontal="center" vertical="top"/>
      <protection locked="0"/>
    </xf>
    <xf numFmtId="0" fontId="0" fillId="2" borderId="19" xfId="3" applyFont="1" applyBorder="1" applyAlignment="1" applyProtection="1">
      <alignment horizontal="center" vertical="top"/>
      <protection locked="0"/>
    </xf>
    <xf numFmtId="0" fontId="0" fillId="2" borderId="20" xfId="3" applyFont="1" applyBorder="1" applyAlignment="1" applyProtection="1">
      <alignment horizontal="center" vertical="top"/>
      <protection locked="0"/>
    </xf>
    <xf numFmtId="0" fontId="0" fillId="2" borderId="21" xfId="3" applyFont="1" applyBorder="1" applyAlignment="1" applyProtection="1">
      <alignment horizontal="center" vertical="top"/>
      <protection locked="0"/>
    </xf>
    <xf numFmtId="164" fontId="0" fillId="2" borderId="22" xfId="3" applyNumberFormat="1" applyFont="1" applyBorder="1" applyAlignment="1" applyProtection="1">
      <alignment vertical="top"/>
      <protection locked="0"/>
    </xf>
    <xf numFmtId="0" fontId="0" fillId="2" borderId="20" xfId="3" applyFont="1" applyBorder="1" applyAlignment="1" applyProtection="1">
      <alignment horizontal="right" vertical="top"/>
      <protection locked="0"/>
    </xf>
    <xf numFmtId="0" fontId="6" fillId="0" borderId="0" xfId="0" applyFont="1" applyAlignment="1">
      <alignment vertical="top"/>
    </xf>
    <xf numFmtId="0" fontId="5" fillId="0" borderId="6" xfId="0" applyFont="1" applyBorder="1" applyAlignment="1">
      <alignment vertical="top"/>
    </xf>
    <xf numFmtId="0" fontId="0" fillId="2" borderId="1" xfId="3" applyFont="1" applyAlignment="1">
      <alignment vertical="top"/>
    </xf>
    <xf numFmtId="0" fontId="0" fillId="2" borderId="1" xfId="3" applyFont="1" applyAlignment="1" applyProtection="1">
      <alignment horizontal="center" vertical="top"/>
      <protection locked="0"/>
    </xf>
    <xf numFmtId="43" fontId="0" fillId="0" borderId="0" xfId="0" applyNumberFormat="1" applyAlignment="1">
      <alignment vertical="top"/>
    </xf>
    <xf numFmtId="0" fontId="4" fillId="0" borderId="6" xfId="0" applyFont="1" applyBorder="1" applyAlignment="1">
      <alignment vertical="top"/>
    </xf>
    <xf numFmtId="164" fontId="0" fillId="2" borderId="1" xfId="3" applyNumberFormat="1" applyFont="1" applyAlignment="1" applyProtection="1">
      <alignment vertical="top"/>
      <protection locked="0"/>
    </xf>
    <xf numFmtId="9" fontId="0" fillId="0" borderId="0" xfId="2" applyFont="1" applyBorder="1" applyAlignment="1">
      <alignment vertical="top"/>
    </xf>
    <xf numFmtId="9" fontId="0" fillId="0" borderId="0" xfId="0" applyNumberFormat="1" applyAlignment="1">
      <alignment vertical="top"/>
    </xf>
    <xf numFmtId="164" fontId="0" fillId="2" borderId="1" xfId="1" applyNumberFormat="1" applyFont="1" applyFill="1" applyBorder="1" applyAlignment="1" applyProtection="1">
      <alignment vertical="top"/>
      <protection locked="0"/>
    </xf>
    <xf numFmtId="0" fontId="4" fillId="0" borderId="0" xfId="0" applyFont="1" applyAlignment="1">
      <alignment vertical="center"/>
    </xf>
    <xf numFmtId="0" fontId="4" fillId="0" borderId="6" xfId="0" applyFont="1" applyBorder="1" applyAlignment="1">
      <alignment horizontal="left" vertical="top" wrapText="1"/>
    </xf>
    <xf numFmtId="0" fontId="4" fillId="0" borderId="0" xfId="0" applyFont="1" applyAlignment="1">
      <alignment horizontal="left" vertical="top" wrapText="1"/>
    </xf>
    <xf numFmtId="0" fontId="4" fillId="0" borderId="7" xfId="0" applyFont="1" applyBorder="1" applyAlignment="1">
      <alignment horizontal="left" vertical="top" wrapText="1"/>
    </xf>
  </cellXfs>
  <cellStyles count="4">
    <cellStyle name="Komma" xfId="1" builtinId="3"/>
    <cellStyle name="Notiz" xfId="3" builtinId="10"/>
    <cellStyle name="Prozent" xfId="2" builtinId="5"/>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28575</xdr:colOff>
      <xdr:row>1</xdr:row>
      <xdr:rowOff>211455</xdr:rowOff>
    </xdr:to>
    <xdr:pic>
      <xdr:nvPicPr>
        <xdr:cNvPr id="2" name="Grafik 1">
          <a:extLst>
            <a:ext uri="{FF2B5EF4-FFF2-40B4-BE49-F238E27FC236}">
              <a16:creationId xmlns:a16="http://schemas.microsoft.com/office/drawing/2014/main" id="{4A36D057-A717-6A69-C13C-AC6B9458F9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00125" cy="401955"/>
        </a:xfrm>
        <a:prstGeom prst="rect">
          <a:avLst/>
        </a:prstGeom>
        <a:noFill/>
        <a:ln>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EA3D3-62A7-4A6D-8210-3E029AE6C9AB}">
  <sheetPr>
    <pageSetUpPr fitToPage="1"/>
  </sheetPr>
  <dimension ref="A1:N55"/>
  <sheetViews>
    <sheetView showGridLines="0" tabSelected="1" topLeftCell="A5" workbookViewId="0">
      <selection activeCell="B19" sqref="B19"/>
    </sheetView>
  </sheetViews>
  <sheetFormatPr baseColWidth="10" defaultColWidth="11.453125" defaultRowHeight="14.5" x14ac:dyDescent="0.35"/>
  <cols>
    <col min="1" max="1" width="14.54296875" style="1" customWidth="1"/>
    <col min="2" max="6" width="13.26953125" style="1" customWidth="1"/>
    <col min="7" max="7" width="14" style="1" customWidth="1"/>
    <col min="8" max="8" width="13" style="1" customWidth="1"/>
    <col min="9" max="14" width="11.453125" style="1" hidden="1" customWidth="1"/>
    <col min="15" max="16384" width="11.453125" style="1"/>
  </cols>
  <sheetData>
    <row r="1" spans="1:14" x14ac:dyDescent="0.35">
      <c r="A1" s="3"/>
      <c r="B1" s="4"/>
      <c r="C1" s="4"/>
      <c r="D1" s="4"/>
      <c r="E1" s="4"/>
      <c r="F1" s="4"/>
      <c r="G1" s="4"/>
      <c r="H1" s="42"/>
    </row>
    <row r="2" spans="1:14" ht="21" x14ac:dyDescent="0.35">
      <c r="A2" s="6"/>
      <c r="C2" s="75" t="s">
        <v>41</v>
      </c>
      <c r="G2" s="85" t="s">
        <v>84</v>
      </c>
      <c r="H2" s="43"/>
    </row>
    <row r="3" spans="1:14" x14ac:dyDescent="0.35">
      <c r="A3" s="6"/>
      <c r="H3" s="43"/>
    </row>
    <row r="4" spans="1:14" ht="18.5" x14ac:dyDescent="0.35">
      <c r="A4" s="76" t="s">
        <v>74</v>
      </c>
      <c r="H4" s="43"/>
    </row>
    <row r="5" spans="1:14" s="2" customFormat="1" ht="26" x14ac:dyDescent="0.35">
      <c r="A5" s="14" t="s">
        <v>24</v>
      </c>
      <c r="B5" s="15" t="s">
        <v>68</v>
      </c>
      <c r="C5" s="13" t="s">
        <v>12</v>
      </c>
      <c r="D5" s="15" t="s">
        <v>13</v>
      </c>
      <c r="E5" s="12" t="s">
        <v>14</v>
      </c>
      <c r="F5" s="13" t="s">
        <v>18</v>
      </c>
      <c r="G5" s="15" t="s">
        <v>20</v>
      </c>
      <c r="H5" s="37" t="s">
        <v>25</v>
      </c>
    </row>
    <row r="6" spans="1:14" hidden="1" x14ac:dyDescent="0.35">
      <c r="A6" s="8" t="s">
        <v>23</v>
      </c>
      <c r="B6" s="16"/>
      <c r="C6" s="11"/>
      <c r="D6" s="19">
        <v>12</v>
      </c>
      <c r="E6" s="9"/>
      <c r="F6" s="9"/>
      <c r="G6" s="16"/>
      <c r="H6" s="38"/>
    </row>
    <row r="7" spans="1:14" x14ac:dyDescent="0.35">
      <c r="A7" s="3" t="s">
        <v>0</v>
      </c>
      <c r="B7" s="36" t="s">
        <v>3</v>
      </c>
      <c r="C7" s="5">
        <v>1.5</v>
      </c>
      <c r="D7" s="20">
        <f>C7*D$6</f>
        <v>18</v>
      </c>
      <c r="E7" s="4" t="s">
        <v>15</v>
      </c>
      <c r="F7" s="5">
        <v>4</v>
      </c>
      <c r="G7" s="36" t="s">
        <v>21</v>
      </c>
      <c r="H7" s="39">
        <f t="shared" ref="H7:H12" si="0">D7+F7</f>
        <v>22</v>
      </c>
      <c r="J7" s="33" t="s">
        <v>43</v>
      </c>
      <c r="K7" s="45"/>
      <c r="M7" s="1" t="s">
        <v>62</v>
      </c>
    </row>
    <row r="8" spans="1:14" x14ac:dyDescent="0.35">
      <c r="A8" s="6" t="s">
        <v>1</v>
      </c>
      <c r="B8" s="34" t="s">
        <v>2</v>
      </c>
      <c r="C8" s="7">
        <v>3.5</v>
      </c>
      <c r="D8" s="21">
        <f t="shared" ref="D8:D12" si="1">C8*D$6</f>
        <v>42</v>
      </c>
      <c r="E8" s="1" t="s">
        <v>16</v>
      </c>
      <c r="F8" s="7">
        <v>2</v>
      </c>
      <c r="G8" s="34" t="s">
        <v>21</v>
      </c>
      <c r="H8" s="40">
        <f t="shared" si="0"/>
        <v>44</v>
      </c>
      <c r="J8" s="6">
        <v>1</v>
      </c>
      <c r="K8" s="43" t="s">
        <v>44</v>
      </c>
      <c r="M8" s="24" t="s">
        <v>35</v>
      </c>
      <c r="N8" s="25">
        <v>0.7</v>
      </c>
    </row>
    <row r="9" spans="1:14" x14ac:dyDescent="0.35">
      <c r="A9" s="6" t="s">
        <v>4</v>
      </c>
      <c r="B9" s="34" t="s">
        <v>5</v>
      </c>
      <c r="C9" s="7">
        <v>1.75</v>
      </c>
      <c r="D9" s="21">
        <v>0</v>
      </c>
      <c r="E9" s="1" t="s">
        <v>17</v>
      </c>
      <c r="F9" s="7">
        <v>14</v>
      </c>
      <c r="G9" s="34" t="s">
        <v>22</v>
      </c>
      <c r="H9" s="40">
        <f t="shared" si="0"/>
        <v>14</v>
      </c>
      <c r="J9" s="8">
        <v>0</v>
      </c>
      <c r="K9" s="44" t="s">
        <v>45</v>
      </c>
      <c r="M9" s="26" t="s">
        <v>36</v>
      </c>
      <c r="N9" s="27">
        <v>40000</v>
      </c>
    </row>
    <row r="10" spans="1:14" x14ac:dyDescent="0.35">
      <c r="A10" s="6" t="s">
        <v>6</v>
      </c>
      <c r="B10" s="34" t="s">
        <v>7</v>
      </c>
      <c r="C10" s="7">
        <v>1.5</v>
      </c>
      <c r="D10" s="21">
        <f t="shared" si="1"/>
        <v>18</v>
      </c>
      <c r="F10" s="7"/>
      <c r="G10" s="34" t="s">
        <v>21</v>
      </c>
      <c r="H10" s="40">
        <f t="shared" si="0"/>
        <v>18</v>
      </c>
      <c r="M10" s="28" t="s">
        <v>37</v>
      </c>
      <c r="N10" s="29">
        <v>120000</v>
      </c>
    </row>
    <row r="11" spans="1:14" x14ac:dyDescent="0.35">
      <c r="A11" s="6" t="s">
        <v>8</v>
      </c>
      <c r="B11" s="34" t="s">
        <v>9</v>
      </c>
      <c r="C11" s="7">
        <v>1.5</v>
      </c>
      <c r="D11" s="21">
        <f t="shared" si="1"/>
        <v>18</v>
      </c>
      <c r="E11" s="1" t="s">
        <v>19</v>
      </c>
      <c r="F11" s="7">
        <v>2</v>
      </c>
      <c r="G11" s="34" t="s">
        <v>21</v>
      </c>
      <c r="H11" s="40">
        <f t="shared" si="0"/>
        <v>20</v>
      </c>
      <c r="J11" s="3" t="s">
        <v>34</v>
      </c>
      <c r="K11" s="42"/>
      <c r="M11" s="23" t="s">
        <v>40</v>
      </c>
      <c r="N11" s="27">
        <f>IF(G32&gt;N10,N10,G32)</f>
        <v>0</v>
      </c>
    </row>
    <row r="12" spans="1:14" x14ac:dyDescent="0.35">
      <c r="A12" s="8" t="s">
        <v>10</v>
      </c>
      <c r="B12" s="35" t="s">
        <v>11</v>
      </c>
      <c r="C12" s="10">
        <v>1.5</v>
      </c>
      <c r="D12" s="19">
        <f t="shared" si="1"/>
        <v>18</v>
      </c>
      <c r="E12" s="9"/>
      <c r="F12" s="10"/>
      <c r="G12" s="35" t="s">
        <v>21</v>
      </c>
      <c r="H12" s="41">
        <f t="shared" si="0"/>
        <v>18</v>
      </c>
      <c r="J12" s="6" t="s">
        <v>57</v>
      </c>
      <c r="K12" s="43"/>
      <c r="M12" s="22" t="s">
        <v>38</v>
      </c>
      <c r="N12" s="30">
        <f>IF(N11&lt;40000,0.7,(N8/(N9-N10)*(N11-N9)+N8))</f>
        <v>0.7</v>
      </c>
    </row>
    <row r="13" spans="1:14" x14ac:dyDescent="0.35">
      <c r="A13" s="6" t="s">
        <v>81</v>
      </c>
      <c r="H13" s="43"/>
      <c r="J13" s="8" t="s">
        <v>58</v>
      </c>
      <c r="K13" s="44"/>
      <c r="M13" s="31" t="s">
        <v>39</v>
      </c>
      <c r="N13" s="32">
        <f>1-N12</f>
        <v>0.30000000000000004</v>
      </c>
    </row>
    <row r="14" spans="1:14" x14ac:dyDescent="0.35">
      <c r="A14" s="6"/>
      <c r="H14" s="43"/>
    </row>
    <row r="15" spans="1:14" ht="18.5" x14ac:dyDescent="0.35">
      <c r="A15" s="76" t="s">
        <v>75</v>
      </c>
      <c r="C15" s="77" t="s">
        <v>65</v>
      </c>
      <c r="H15" s="43"/>
    </row>
    <row r="16" spans="1:14" x14ac:dyDescent="0.35">
      <c r="A16" s="6" t="s">
        <v>42</v>
      </c>
      <c r="H16" s="43"/>
    </row>
    <row r="17" spans="1:14" x14ac:dyDescent="0.35">
      <c r="A17" s="6" t="s">
        <v>46</v>
      </c>
      <c r="H17" s="43"/>
    </row>
    <row r="18" spans="1:14" x14ac:dyDescent="0.35">
      <c r="A18" s="33"/>
      <c r="B18" s="48" t="s">
        <v>26</v>
      </c>
      <c r="C18" s="49" t="s">
        <v>27</v>
      </c>
      <c r="D18" s="49" t="s">
        <v>28</v>
      </c>
      <c r="E18" s="49" t="s">
        <v>29</v>
      </c>
      <c r="F18" s="50" t="s">
        <v>30</v>
      </c>
      <c r="H18" s="43"/>
      <c r="K18" s="1" t="s">
        <v>31</v>
      </c>
      <c r="L18" s="1" t="s">
        <v>14</v>
      </c>
      <c r="M18" s="1" t="s">
        <v>54</v>
      </c>
      <c r="N18" s="1" t="s">
        <v>53</v>
      </c>
    </row>
    <row r="19" spans="1:14" x14ac:dyDescent="0.35">
      <c r="A19" s="6" t="str">
        <f t="shared" ref="A19:A24" si="2">A7</f>
        <v>Morgentisch</v>
      </c>
      <c r="B19" s="68">
        <v>0</v>
      </c>
      <c r="C19" s="78">
        <v>0</v>
      </c>
      <c r="D19" s="78">
        <v>0</v>
      </c>
      <c r="E19" s="78">
        <v>0</v>
      </c>
      <c r="F19" s="69">
        <v>0</v>
      </c>
      <c r="H19" s="43"/>
      <c r="J19" s="1">
        <f>SUM(B19:F19)</f>
        <v>0</v>
      </c>
      <c r="K19" s="46" cm="1">
        <f t="array" ref="K19:K24">D7:D12</f>
        <v>18</v>
      </c>
      <c r="L19" s="46">
        <f>F7</f>
        <v>4</v>
      </c>
      <c r="M19" s="47">
        <f>J19*K19</f>
        <v>0</v>
      </c>
      <c r="N19" s="47">
        <f>J19*L19</f>
        <v>0</v>
      </c>
    </row>
    <row r="20" spans="1:14" x14ac:dyDescent="0.35">
      <c r="A20" s="6" t="str">
        <f t="shared" si="2"/>
        <v>Vormittag</v>
      </c>
      <c r="B20" s="68">
        <v>0</v>
      </c>
      <c r="C20" s="78">
        <v>0</v>
      </c>
      <c r="D20" s="78">
        <v>0</v>
      </c>
      <c r="E20" s="78">
        <v>0</v>
      </c>
      <c r="F20" s="69">
        <v>0</v>
      </c>
      <c r="H20" s="43"/>
      <c r="J20" s="1">
        <f t="shared" ref="J20:J24" si="3">SUM(B20:F20)</f>
        <v>0</v>
      </c>
      <c r="K20" s="46">
        <v>42</v>
      </c>
      <c r="L20" s="46">
        <f t="shared" ref="L20:L24" si="4">F8</f>
        <v>2</v>
      </c>
      <c r="M20" s="47">
        <f t="shared" ref="M20:M24" si="5">J20*K20</f>
        <v>0</v>
      </c>
      <c r="N20" s="47">
        <f t="shared" ref="N20:N24" si="6">J20*L20</f>
        <v>0</v>
      </c>
    </row>
    <row r="21" spans="1:14" x14ac:dyDescent="0.35">
      <c r="A21" s="6" t="str">
        <f t="shared" si="2"/>
        <v>Mittagstisch</v>
      </c>
      <c r="B21" s="68">
        <v>0</v>
      </c>
      <c r="C21" s="78">
        <v>0</v>
      </c>
      <c r="D21" s="78">
        <v>0</v>
      </c>
      <c r="E21" s="78">
        <v>0</v>
      </c>
      <c r="F21" s="69">
        <v>0</v>
      </c>
      <c r="H21" s="43"/>
      <c r="J21" s="1">
        <f t="shared" si="3"/>
        <v>0</v>
      </c>
      <c r="K21" s="46">
        <v>0</v>
      </c>
      <c r="L21" s="46">
        <f t="shared" si="4"/>
        <v>14</v>
      </c>
      <c r="M21" s="47">
        <f t="shared" si="5"/>
        <v>0</v>
      </c>
      <c r="N21" s="47">
        <f t="shared" si="6"/>
        <v>0</v>
      </c>
    </row>
    <row r="22" spans="1:14" x14ac:dyDescent="0.35">
      <c r="A22" s="6" t="str">
        <f t="shared" si="2"/>
        <v>Nachmittag 1</v>
      </c>
      <c r="B22" s="68">
        <v>0</v>
      </c>
      <c r="C22" s="78">
        <v>0</v>
      </c>
      <c r="D22" s="78">
        <v>0</v>
      </c>
      <c r="E22" s="78">
        <v>0</v>
      </c>
      <c r="F22" s="69">
        <v>0</v>
      </c>
      <c r="H22" s="43"/>
      <c r="J22" s="1">
        <f t="shared" si="3"/>
        <v>0</v>
      </c>
      <c r="K22" s="46">
        <v>18</v>
      </c>
      <c r="L22" s="46">
        <f t="shared" si="4"/>
        <v>0</v>
      </c>
      <c r="M22" s="47">
        <f t="shared" si="5"/>
        <v>0</v>
      </c>
      <c r="N22" s="47">
        <f t="shared" si="6"/>
        <v>0</v>
      </c>
    </row>
    <row r="23" spans="1:14" x14ac:dyDescent="0.35">
      <c r="A23" s="6" t="str">
        <f t="shared" si="2"/>
        <v>Nachmittag 2</v>
      </c>
      <c r="B23" s="68">
        <v>0</v>
      </c>
      <c r="C23" s="78">
        <v>0</v>
      </c>
      <c r="D23" s="78">
        <v>0</v>
      </c>
      <c r="E23" s="78">
        <v>0</v>
      </c>
      <c r="F23" s="69">
        <v>0</v>
      </c>
      <c r="H23" s="43"/>
      <c r="J23" s="1">
        <f t="shared" si="3"/>
        <v>0</v>
      </c>
      <c r="K23" s="46">
        <v>18</v>
      </c>
      <c r="L23" s="46">
        <f t="shared" si="4"/>
        <v>2</v>
      </c>
      <c r="M23" s="47">
        <f t="shared" si="5"/>
        <v>0</v>
      </c>
      <c r="N23" s="47">
        <f t="shared" si="6"/>
        <v>0</v>
      </c>
    </row>
    <row r="24" spans="1:14" x14ac:dyDescent="0.35">
      <c r="A24" s="8" t="str">
        <f t="shared" si="2"/>
        <v>Vorabend</v>
      </c>
      <c r="B24" s="70">
        <v>0</v>
      </c>
      <c r="C24" s="71">
        <v>0</v>
      </c>
      <c r="D24" s="71">
        <v>0</v>
      </c>
      <c r="E24" s="71">
        <v>0</v>
      </c>
      <c r="F24" s="72">
        <v>0</v>
      </c>
      <c r="H24" s="43"/>
      <c r="J24" s="1">
        <f t="shared" si="3"/>
        <v>0</v>
      </c>
      <c r="K24" s="46">
        <v>18</v>
      </c>
      <c r="L24" s="46">
        <f t="shared" si="4"/>
        <v>0</v>
      </c>
      <c r="M24" s="47">
        <f t="shared" si="5"/>
        <v>0</v>
      </c>
      <c r="N24" s="47">
        <f t="shared" si="6"/>
        <v>0</v>
      </c>
    </row>
    <row r="25" spans="1:14" x14ac:dyDescent="0.35">
      <c r="A25" s="6"/>
      <c r="H25" s="43"/>
      <c r="M25" s="47">
        <f>SUM(M19:M24)</f>
        <v>0</v>
      </c>
      <c r="N25" s="47">
        <f>SUM(N19:N24)</f>
        <v>0</v>
      </c>
    </row>
    <row r="26" spans="1:14" ht="18.5" x14ac:dyDescent="0.35">
      <c r="A26" s="76" t="s">
        <v>76</v>
      </c>
      <c r="C26" s="79"/>
      <c r="D26" s="79"/>
      <c r="H26" s="43"/>
    </row>
    <row r="27" spans="1:14" x14ac:dyDescent="0.35">
      <c r="A27" s="80" t="s">
        <v>79</v>
      </c>
      <c r="C27" s="79"/>
      <c r="D27" s="79"/>
      <c r="H27" s="43"/>
    </row>
    <row r="28" spans="1:14" x14ac:dyDescent="0.35">
      <c r="A28" s="3" t="s">
        <v>66</v>
      </c>
      <c r="B28" s="4"/>
      <c r="C28" s="4"/>
      <c r="D28" s="4"/>
      <c r="E28" s="3" t="s">
        <v>59</v>
      </c>
      <c r="F28" s="73">
        <v>0</v>
      </c>
      <c r="G28" s="57">
        <f>F28</f>
        <v>0</v>
      </c>
      <c r="H28" s="43"/>
      <c r="J28" s="43"/>
    </row>
    <row r="29" spans="1:14" x14ac:dyDescent="0.35">
      <c r="A29" s="6" t="s">
        <v>67</v>
      </c>
      <c r="E29" s="6" t="s">
        <v>60</v>
      </c>
      <c r="F29" s="81">
        <v>0</v>
      </c>
      <c r="G29" s="58">
        <f>F29*5 %</f>
        <v>0</v>
      </c>
      <c r="H29" s="43"/>
      <c r="J29" s="43"/>
    </row>
    <row r="30" spans="1:14" x14ac:dyDescent="0.35">
      <c r="A30" s="6" t="s">
        <v>83</v>
      </c>
      <c r="E30" s="6"/>
      <c r="F30" s="84">
        <v>0</v>
      </c>
      <c r="G30" s="59">
        <f>-F30*6000</f>
        <v>0</v>
      </c>
      <c r="H30" s="43" t="s">
        <v>64</v>
      </c>
      <c r="J30" s="43"/>
    </row>
    <row r="31" spans="1:14" x14ac:dyDescent="0.35">
      <c r="A31" s="6" t="s">
        <v>56</v>
      </c>
      <c r="E31" s="8"/>
      <c r="F31" s="74" t="s">
        <v>58</v>
      </c>
      <c r="G31" s="60">
        <f>IF(F31="ja",-6000,0)</f>
        <v>0</v>
      </c>
      <c r="H31" s="43"/>
      <c r="J31" s="43"/>
    </row>
    <row r="32" spans="1:14" ht="15" thickBot="1" x14ac:dyDescent="0.4">
      <c r="A32" s="33" t="s">
        <v>55</v>
      </c>
      <c r="B32" s="56"/>
      <c r="C32" s="56"/>
      <c r="D32" s="56"/>
      <c r="E32" s="56"/>
      <c r="F32" s="56"/>
      <c r="G32" s="61">
        <f>SUM(G28:G31)</f>
        <v>0</v>
      </c>
      <c r="H32" s="43"/>
      <c r="J32" s="43"/>
    </row>
    <row r="33" spans="1:10" ht="15" thickBot="1" x14ac:dyDescent="0.4">
      <c r="A33" s="63" t="s">
        <v>63</v>
      </c>
      <c r="B33" s="56"/>
      <c r="C33" s="56"/>
      <c r="D33" s="56"/>
      <c r="E33" s="56"/>
      <c r="F33" s="56"/>
      <c r="G33" s="62">
        <f>ROUND(N12*100,0)</f>
        <v>70</v>
      </c>
      <c r="H33" s="43"/>
      <c r="J33" s="43"/>
    </row>
    <row r="34" spans="1:10" x14ac:dyDescent="0.35">
      <c r="A34" s="6" t="s">
        <v>61</v>
      </c>
      <c r="H34" s="43"/>
    </row>
    <row r="35" spans="1:10" x14ac:dyDescent="0.35">
      <c r="A35" s="6"/>
      <c r="H35" s="43"/>
    </row>
    <row r="36" spans="1:10" ht="19" thickBot="1" x14ac:dyDescent="0.4">
      <c r="A36" s="76" t="s">
        <v>77</v>
      </c>
      <c r="C36" s="79"/>
      <c r="D36" s="79"/>
      <c r="H36" s="43"/>
    </row>
    <row r="37" spans="1:10" ht="15" thickBot="1" x14ac:dyDescent="0.4">
      <c r="A37" s="6" t="s">
        <v>47</v>
      </c>
      <c r="B37" s="64">
        <v>38</v>
      </c>
      <c r="C37" s="1" t="s">
        <v>48</v>
      </c>
      <c r="H37" s="43"/>
    </row>
    <row r="38" spans="1:10" x14ac:dyDescent="0.35">
      <c r="A38" s="51" t="s">
        <v>69</v>
      </c>
      <c r="B38" s="52"/>
      <c r="C38" s="55" t="s">
        <v>32</v>
      </c>
      <c r="D38" s="53" t="s">
        <v>33</v>
      </c>
      <c r="E38" s="55" t="s">
        <v>52</v>
      </c>
      <c r="H38" s="43"/>
    </row>
    <row r="39" spans="1:10" x14ac:dyDescent="0.35">
      <c r="A39" s="3" t="s">
        <v>50</v>
      </c>
      <c r="B39" s="4"/>
      <c r="C39" s="17">
        <f>M25</f>
        <v>0</v>
      </c>
      <c r="D39" s="54">
        <f>C39*B$37</f>
        <v>0</v>
      </c>
      <c r="E39" s="17">
        <f>D39/12</f>
        <v>0</v>
      </c>
      <c r="F39" s="82"/>
      <c r="G39" s="79"/>
      <c r="H39" s="43"/>
    </row>
    <row r="40" spans="1:10" x14ac:dyDescent="0.35">
      <c r="A40" s="6" t="s">
        <v>51</v>
      </c>
      <c r="C40" s="18">
        <f>N25</f>
        <v>0</v>
      </c>
      <c r="D40" s="79">
        <f>C40*B$37</f>
        <v>0</v>
      </c>
      <c r="E40" s="18">
        <f>D40/12</f>
        <v>0</v>
      </c>
      <c r="F40" s="83"/>
      <c r="G40" s="79"/>
      <c r="H40" s="43"/>
    </row>
    <row r="41" spans="1:10" x14ac:dyDescent="0.35">
      <c r="A41" s="63" t="s">
        <v>49</v>
      </c>
      <c r="B41" s="65"/>
      <c r="C41" s="66">
        <f>C39+C40</f>
        <v>0</v>
      </c>
      <c r="D41" s="67">
        <f>D39+D40</f>
        <v>0</v>
      </c>
      <c r="E41" s="66">
        <f>E39+E40</f>
        <v>0</v>
      </c>
      <c r="G41" s="79"/>
      <c r="H41" s="43"/>
    </row>
    <row r="42" spans="1:10" x14ac:dyDescent="0.35">
      <c r="A42" s="6"/>
      <c r="C42" s="79"/>
      <c r="D42" s="79"/>
      <c r="H42" s="43"/>
    </row>
    <row r="43" spans="1:10" x14ac:dyDescent="0.35">
      <c r="A43" s="51" t="s">
        <v>71</v>
      </c>
      <c r="B43" s="52"/>
      <c r="C43" s="55" t="s">
        <v>32</v>
      </c>
      <c r="D43" s="53" t="s">
        <v>33</v>
      </c>
      <c r="E43" s="55" t="s">
        <v>52</v>
      </c>
      <c r="H43" s="43"/>
    </row>
    <row r="44" spans="1:10" x14ac:dyDescent="0.35">
      <c r="A44" s="3" t="s">
        <v>50</v>
      </c>
      <c r="B44" s="4"/>
      <c r="C44" s="17">
        <f>C39*(100-$G$33)/100</f>
        <v>0</v>
      </c>
      <c r="D44" s="54">
        <f>C44*B$37</f>
        <v>0</v>
      </c>
      <c r="E44" s="17">
        <f>D44/12</f>
        <v>0</v>
      </c>
      <c r="H44" s="43"/>
    </row>
    <row r="45" spans="1:10" x14ac:dyDescent="0.35">
      <c r="A45" s="6" t="s">
        <v>51</v>
      </c>
      <c r="C45" s="18">
        <f>C40</f>
        <v>0</v>
      </c>
      <c r="D45" s="79">
        <f>C45*B$37</f>
        <v>0</v>
      </c>
      <c r="E45" s="18">
        <f>D45/12</f>
        <v>0</v>
      </c>
      <c r="H45" s="43"/>
    </row>
    <row r="46" spans="1:10" x14ac:dyDescent="0.35">
      <c r="A46" s="63" t="s">
        <v>70</v>
      </c>
      <c r="B46" s="65"/>
      <c r="C46" s="66">
        <f>C44+C45</f>
        <v>0</v>
      </c>
      <c r="D46" s="67">
        <f>D44+D45</f>
        <v>0</v>
      </c>
      <c r="E46" s="66">
        <f>E44+E45</f>
        <v>0</v>
      </c>
      <c r="H46" s="43"/>
    </row>
    <row r="47" spans="1:10" x14ac:dyDescent="0.35">
      <c r="A47" s="6" t="s">
        <v>72</v>
      </c>
      <c r="H47" s="43"/>
    </row>
    <row r="48" spans="1:10" x14ac:dyDescent="0.35">
      <c r="A48" s="6" t="s">
        <v>73</v>
      </c>
      <c r="H48" s="43"/>
    </row>
    <row r="49" spans="1:8" x14ac:dyDescent="0.35">
      <c r="A49" s="6"/>
      <c r="H49" s="43"/>
    </row>
    <row r="50" spans="1:8" ht="31.5" customHeight="1" x14ac:dyDescent="0.35">
      <c r="A50" s="86" t="s">
        <v>80</v>
      </c>
      <c r="B50" s="87"/>
      <c r="C50" s="87"/>
      <c r="D50" s="87"/>
      <c r="E50" s="87"/>
      <c r="F50" s="87"/>
      <c r="G50" s="87"/>
      <c r="H50" s="88"/>
    </row>
    <row r="51" spans="1:8" x14ac:dyDescent="0.35">
      <c r="A51" s="6"/>
      <c r="H51" s="43"/>
    </row>
    <row r="52" spans="1:8" x14ac:dyDescent="0.35">
      <c r="A52" s="6" t="s">
        <v>78</v>
      </c>
      <c r="H52" s="43"/>
    </row>
    <row r="53" spans="1:8" x14ac:dyDescent="0.35">
      <c r="A53" s="6"/>
      <c r="H53" s="43"/>
    </row>
    <row r="54" spans="1:8" x14ac:dyDescent="0.35">
      <c r="A54" s="6" t="s">
        <v>82</v>
      </c>
      <c r="H54" s="43"/>
    </row>
    <row r="55" spans="1:8" x14ac:dyDescent="0.35">
      <c r="A55" s="8"/>
      <c r="B55" s="9"/>
      <c r="C55" s="9"/>
      <c r="D55" s="9"/>
      <c r="E55" s="9"/>
      <c r="F55" s="9"/>
      <c r="G55" s="9"/>
      <c r="H55" s="44"/>
    </row>
  </sheetData>
  <sheetProtection algorithmName="SHA-512" hashValue="pW4TstiHzNczJwcvF20Q476GKcao1snEdMvcXwy+J6tLECG3r9qMUCfmThiQAkYkY74PRlM9gRnns2kFhdCL2w==" saltValue="5+HXF0fnJzD/Ku8LCdlTyw==" spinCount="100000" sheet="1" objects="1" scenarios="1"/>
  <mergeCells count="1">
    <mergeCell ref="A50:H50"/>
  </mergeCells>
  <dataValidations count="2">
    <dataValidation type="list" allowBlank="1" showDropDown="1" showInputMessage="1" showErrorMessage="1" sqref="B19:F24" xr:uid="{8EDE9141-B840-4C69-A2F1-C866E413C43B}">
      <formula1>$J$8:$J$9</formula1>
    </dataValidation>
    <dataValidation type="list" showInputMessage="1" showErrorMessage="1" sqref="F31" xr:uid="{F62D1624-1BD7-4E31-B3CE-DF4658B8DE47}">
      <formula1>$J$12:$J$13</formula1>
    </dataValidation>
  </dataValidations>
  <pageMargins left="0.70866141732283472" right="0.70866141732283472" top="0.78740157480314965" bottom="0.78740157480314965" header="0.31496062992125984" footer="0.31496062992125984"/>
  <pageSetup paperSize="9" scale="80" fitToHeight="0" orientation="portrait" r:id="rId1"/>
  <headerFooter>
    <oddFooter>&amp;L&amp;D/&amp;T&amp;C&amp;F/&amp;A&amp;R&amp;P/&amp;N</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Tarif-Rechner</vt:lpstr>
      <vt:lpstr>'Tarif-Rechner'!Druckbereich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markus zürcher</dc:creator>
  <cp:lastModifiedBy>markus zürcher</cp:lastModifiedBy>
  <cp:lastPrinted>2024-06-05T09:29:36Z</cp:lastPrinted>
  <dcterms:created xsi:type="dcterms:W3CDTF">2016-10-03T09:20:46Z</dcterms:created>
  <dcterms:modified xsi:type="dcterms:W3CDTF">2024-06-06T13:25:10Z</dcterms:modified>
</cp:coreProperties>
</file>