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Transfer\"/>
    </mc:Choice>
  </mc:AlternateContent>
  <xr:revisionPtr revIDLastSave="0" documentId="8_{D28A23A9-73BA-44D7-A532-E2DC630FB6CC}" xr6:coauthVersionLast="47" xr6:coauthVersionMax="47" xr10:uidLastSave="{00000000-0000-0000-0000-000000000000}"/>
  <bookViews>
    <workbookView xWindow="-28920" yWindow="-120" windowWidth="29040" windowHeight="15720" xr2:uid="{00000000-000D-0000-FFFF-FFFF00000000}"/>
  </bookViews>
  <sheets>
    <sheet name="Tarif-Rechner" sheetId="4" r:id="rId1"/>
  </sheets>
  <definedNames>
    <definedName name="_xlnm.Print_Area" localSheetId="0">'Tarif-Rechner'!$A$1:$H$49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4" l="1"/>
  <c r="B25" i="4"/>
  <c r="B26" i="4" s="1"/>
  <c r="I24" i="4"/>
  <c r="I23" i="4"/>
  <c r="I21" i="4"/>
  <c r="I20" i="4"/>
  <c r="C25" i="4"/>
  <c r="C26" i="4" s="1"/>
  <c r="D25" i="4"/>
  <c r="D26" i="4" s="1"/>
  <c r="B41" i="4"/>
  <c r="C41" i="4" s="1"/>
  <c r="B40" i="4"/>
  <c r="C40" i="4" s="1"/>
  <c r="B39" i="4"/>
  <c r="C39" i="4" s="1"/>
  <c r="J23" i="4" l="1"/>
  <c r="E23" i="4" s="1"/>
  <c r="J20" i="4"/>
  <c r="E20" i="4" s="1"/>
  <c r="E41" i="4"/>
  <c r="C42" i="4"/>
  <c r="G29" i="4" l="1"/>
  <c r="G32" i="4"/>
  <c r="G31" i="4"/>
  <c r="G30" i="4"/>
  <c r="A24" i="4"/>
  <c r="A23" i="4"/>
  <c r="A22" i="4"/>
  <c r="A21" i="4"/>
  <c r="A20" i="4"/>
  <c r="A19" i="4"/>
  <c r="G33" i="4" l="1"/>
  <c r="N10" i="4" s="1"/>
  <c r="N12" i="4" l="1"/>
  <c r="G34" i="4"/>
  <c r="D39" i="4" l="1"/>
  <c r="E39" i="4" s="1"/>
  <c r="D40" i="4"/>
  <c r="E40" i="4" s="1"/>
  <c r="B42" i="4"/>
  <c r="E42" i="4" l="1"/>
  <c r="F42" i="4" s="1"/>
</calcChain>
</file>

<file path=xl/sharedStrings.xml><?xml version="1.0" encoding="utf-8"?>
<sst xmlns="http://schemas.openxmlformats.org/spreadsheetml/2006/main" count="63" uniqueCount="51">
  <si>
    <t>Tarif-Rechner Spielgruppe</t>
  </si>
  <si>
    <t>Gültig ab 01.08.2026</t>
  </si>
  <si>
    <t>1 Übersicht Tarife Tagesbetreuung</t>
  </si>
  <si>
    <t>Anmeldung 1</t>
  </si>
  <si>
    <t>Anmeldung 2</t>
  </si>
  <si>
    <t>Anmeldung 3</t>
  </si>
  <si>
    <t>Derendingen</t>
  </si>
  <si>
    <t>Buchungstabelle</t>
  </si>
  <si>
    <t>Berechnung Ermässigung</t>
  </si>
  <si>
    <t>Zwärgli</t>
  </si>
  <si>
    <t>buchen</t>
  </si>
  <si>
    <t>MaxV</t>
  </si>
  <si>
    <t>Zwärge</t>
  </si>
  <si>
    <t>nicht buchen</t>
  </si>
  <si>
    <t>MinmE</t>
  </si>
  <si>
    <t>Auswärtig</t>
  </si>
  <si>
    <t>MaxmE</t>
  </si>
  <si>
    <t>Alleinerziehend</t>
  </si>
  <si>
    <t>Massgebendes Einkommen</t>
  </si>
  <si>
    <t>ja</t>
  </si>
  <si>
    <t>V Effektiv</t>
  </si>
  <si>
    <t>Für die dritte Anmeldung eines Kindes wird keine Tarifreduktion gewährt</t>
  </si>
  <si>
    <t>nein</t>
  </si>
  <si>
    <t>Tarif in %</t>
  </si>
  <si>
    <t>Für die Waldspielgruppe gilt der Tarif analog der normalen Spielgruppe.</t>
  </si>
  <si>
    <t>2 Buchungen</t>
  </si>
  <si>
    <t>Eingabefelder</t>
  </si>
  <si>
    <t>Geben Sie für die gewünschten Buchungen im Entsprechenden Feld "1" (Buchung) oder "0" (keine Buchung) ein.</t>
  </si>
  <si>
    <t>Sollten Sie für mehrere Kinder die Kosten berechnen, müssen Sie diese einzeln berechnen.</t>
  </si>
  <si>
    <t>Kontrollfelder: Anmeldung von mehr als einem Kind</t>
  </si>
  <si>
    <t>Total</t>
  </si>
  <si>
    <t>3 Bemessungsgrundlage für Tarifreduktion</t>
  </si>
  <si>
    <t>Für Auswärtige wird keine Tarifreduktion gewährt.</t>
  </si>
  <si>
    <t>Steuerbares Einkommen in Fr.</t>
  </si>
  <si>
    <t>Ziffer 609 *)</t>
  </si>
  <si>
    <t>Steuerbares Vermögen in Fr.</t>
  </si>
  <si>
    <t>Ziffer 999 *)</t>
  </si>
  <si>
    <t>Anzahl unterstützungspflichtige Kinder bis 18 Jahre</t>
  </si>
  <si>
    <t xml:space="preserve"> </t>
  </si>
  <si>
    <t>Alleinerziehend (ja oder nein)</t>
  </si>
  <si>
    <t>Bemessungsgrundlage für Tarifreduktion</t>
  </si>
  <si>
    <t>Tarifreduktion in %</t>
  </si>
  <si>
    <t>*) aus Steuerveranlagung</t>
  </si>
  <si>
    <t>4 Kostenschätzung Betreuungskosten pro Woche/Jahr/Monat</t>
  </si>
  <si>
    <t>Vollkosten</t>
  </si>
  <si>
    <t>pro Jahr</t>
  </si>
  <si>
    <t>pro Semester</t>
  </si>
  <si>
    <t>Tarifreduktion</t>
  </si>
  <si>
    <t>Total Kosten</t>
  </si>
  <si>
    <t>Die hier berechneten Kosten sind eine unverbindliche Information. Es besteht kein Anspruch auf den berechneten Wert für die Tarifreduktion. Massgebend ist die individuelle Verfügung, die Sie aufgrund des eingereichten Antrags erhalten.</t>
  </si>
  <si>
    <t>Für Fragen können Sie sich an die Betriebsleitung K!DZ wenden.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</si>
</sst>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7" x14ac:knownFonts="1">
    <font>
      <sz val="11"/>
      <color theme="1"/>
      <name val="Calibri"/>
      <family val="2"/>
    </font>
    <font>
      <sz val="11"/>
      <color theme="1"/>
      <name val="Calibri"/>
      <family val="2"/>
      <scheme val="minor"/>
    </font>
    <font>
      <sz val="11"/>
      <color theme="1"/>
      <name val="Calibri"/>
      <family val="2"/>
    </font>
    <font>
      <b/>
      <sz val="11"/>
      <color theme="1"/>
      <name val="Calibri"/>
      <family val="2"/>
      <scheme val="minor"/>
    </font>
    <font>
      <b/>
      <sz val="11"/>
      <color theme="1"/>
      <name val="Calibri"/>
      <family val="2"/>
    </font>
    <font>
      <b/>
      <sz val="14"/>
      <color theme="1"/>
      <name val="Calibri"/>
      <family val="2"/>
    </font>
    <font>
      <b/>
      <sz val="16"/>
      <color theme="1"/>
      <name val="Calibri"/>
      <family val="2"/>
    </font>
  </fonts>
  <fills count="6">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5"/>
      </patternFill>
    </fill>
  </fills>
  <borders count="2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B2B2B2"/>
      </right>
      <top style="thin">
        <color rgb="FFB2B2B2"/>
      </top>
      <bottom style="thin">
        <color rgb="FFB2B2B2"/>
      </bottom>
      <diagonal/>
    </border>
    <border>
      <left style="thin">
        <color indexed="64"/>
      </left>
      <right style="thin">
        <color rgb="FFB2B2B2"/>
      </right>
      <top style="thin">
        <color rgb="FFB2B2B2"/>
      </top>
      <bottom style="thin">
        <color indexed="64"/>
      </bottom>
      <diagonal/>
    </border>
    <border>
      <left style="thin">
        <color rgb="FFB2B2B2"/>
      </left>
      <right style="thin">
        <color rgb="FFB2B2B2"/>
      </right>
      <top style="thin">
        <color rgb="FFB2B2B2"/>
      </top>
      <bottom style="thin">
        <color indexed="64"/>
      </bottom>
      <diagonal/>
    </border>
    <border>
      <left style="thin">
        <color rgb="FFB2B2B2"/>
      </left>
      <right style="thin">
        <color indexed="64"/>
      </right>
      <top style="thin">
        <color rgb="FFB2B2B2"/>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top style="thin">
        <color indexed="64"/>
      </top>
      <bottom style="thin">
        <color rgb="FFB2B2B2"/>
      </bottom>
      <diagonal/>
    </border>
    <border>
      <left style="thin">
        <color rgb="FFB2B2B2"/>
      </left>
      <right/>
      <top style="thin">
        <color rgb="FFB2B2B2"/>
      </top>
      <bottom style="thin">
        <color rgb="FFB2B2B2"/>
      </bottom>
      <diagonal/>
    </border>
    <border>
      <left style="thin">
        <color rgb="FFB2B2B2"/>
      </left>
      <right/>
      <top style="thin">
        <color rgb="FFB2B2B2"/>
      </top>
      <bottom style="thin">
        <color indexed="64"/>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top style="thin">
        <color rgb="FFB2B2B2"/>
      </top>
      <bottom style="thin">
        <color rgb="FFB2B2B2"/>
      </bottom>
      <diagonal/>
    </border>
    <border>
      <left/>
      <right/>
      <top style="thin">
        <color rgb="FFB2B2B2"/>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2" borderId="1" applyNumberFormat="0" applyFont="0" applyAlignment="0" applyProtection="0"/>
    <xf numFmtId="0" fontId="1" fillId="5" borderId="0" applyNumberFormat="0" applyBorder="0" applyAlignment="0" applyProtection="0"/>
  </cellStyleXfs>
  <cellXfs count="90">
    <xf numFmtId="0" fontId="0" fillId="0" borderId="0" xfId="0"/>
    <xf numFmtId="0" fontId="0" fillId="0" borderId="3" xfId="0" applyBorder="1" applyAlignment="1">
      <alignment vertical="top"/>
    </xf>
    <xf numFmtId="0" fontId="0" fillId="0" borderId="6" xfId="0" applyBorder="1" applyAlignment="1">
      <alignment vertical="top"/>
    </xf>
    <xf numFmtId="0" fontId="0" fillId="0" borderId="8" xfId="0" applyBorder="1" applyAlignment="1">
      <alignment vertical="top"/>
    </xf>
    <xf numFmtId="0" fontId="0" fillId="0" borderId="5" xfId="0" applyBorder="1" applyAlignment="1">
      <alignment vertical="top"/>
    </xf>
    <xf numFmtId="0" fontId="0" fillId="0" borderId="7" xfId="0" applyBorder="1" applyAlignment="1">
      <alignment vertical="top"/>
    </xf>
    <xf numFmtId="0" fontId="0" fillId="0" borderId="10" xfId="0" applyBorder="1" applyAlignment="1">
      <alignment vertical="top"/>
    </xf>
    <xf numFmtId="0" fontId="0" fillId="2" borderId="17" xfId="3" applyFont="1" applyBorder="1" applyAlignment="1" applyProtection="1">
      <alignment horizontal="center" vertical="top"/>
      <protection locked="0"/>
    </xf>
    <xf numFmtId="0" fontId="0" fillId="2" borderId="18" xfId="3" applyFont="1" applyBorder="1" applyAlignment="1" applyProtection="1">
      <alignment horizontal="center" vertical="top"/>
      <protection locked="0"/>
    </xf>
    <xf numFmtId="0" fontId="0" fillId="2" borderId="19" xfId="3" applyFont="1" applyBorder="1" applyAlignment="1" applyProtection="1">
      <alignment horizontal="center" vertical="top"/>
      <protection locked="0"/>
    </xf>
    <xf numFmtId="0" fontId="0" fillId="2" borderId="20" xfId="3" applyFont="1" applyBorder="1" applyAlignment="1" applyProtection="1">
      <alignment horizontal="center" vertical="top"/>
      <protection locked="0"/>
    </xf>
    <xf numFmtId="0" fontId="0" fillId="0" borderId="0" xfId="0" applyAlignment="1">
      <alignment vertical="top"/>
    </xf>
    <xf numFmtId="0" fontId="4" fillId="4" borderId="15" xfId="0" applyFont="1" applyFill="1" applyBorder="1" applyAlignment="1">
      <alignment vertical="top"/>
    </xf>
    <xf numFmtId="43" fontId="4" fillId="4" borderId="15" xfId="1" applyFont="1" applyFill="1" applyBorder="1" applyAlignment="1" applyProtection="1">
      <alignment vertical="top"/>
    </xf>
    <xf numFmtId="0" fontId="4" fillId="0" borderId="3" xfId="0" applyFont="1" applyBorder="1" applyAlignment="1">
      <alignment vertical="top"/>
    </xf>
    <xf numFmtId="0" fontId="0" fillId="4" borderId="15" xfId="0" applyFill="1" applyBorder="1" applyAlignment="1">
      <alignment horizontal="center" vertical="top"/>
    </xf>
    <xf numFmtId="43" fontId="0" fillId="4" borderId="15" xfId="1" applyFont="1" applyFill="1" applyBorder="1" applyAlignment="1" applyProtection="1">
      <alignment vertical="top"/>
    </xf>
    <xf numFmtId="0" fontId="0" fillId="0" borderId="11" xfId="0" applyBorder="1" applyAlignment="1">
      <alignment vertical="top"/>
    </xf>
    <xf numFmtId="0" fontId="0" fillId="0" borderId="13" xfId="0" applyBorder="1" applyAlignment="1">
      <alignment vertical="top"/>
    </xf>
    <xf numFmtId="0" fontId="0" fillId="0" borderId="6" xfId="0" applyBorder="1" applyAlignment="1">
      <alignment horizontal="left" vertical="top" indent="1"/>
    </xf>
    <xf numFmtId="43" fontId="0" fillId="4" borderId="16" xfId="1" applyFont="1" applyFill="1" applyBorder="1" applyAlignment="1" applyProtection="1">
      <alignment vertical="top"/>
    </xf>
    <xf numFmtId="0" fontId="3" fillId="0" borderId="3" xfId="0" applyFont="1" applyBorder="1" applyAlignment="1">
      <alignment horizontal="left" vertical="center"/>
    </xf>
    <xf numFmtId="9" fontId="3" fillId="0" borderId="5" xfId="0" applyNumberFormat="1" applyFont="1" applyBorder="1"/>
    <xf numFmtId="0" fontId="0" fillId="0" borderId="8" xfId="0" applyBorder="1" applyAlignment="1">
      <alignment horizontal="left" vertical="top" indent="1"/>
    </xf>
    <xf numFmtId="0" fontId="3" fillId="0" borderId="6" xfId="0" applyFont="1" applyBorder="1" applyAlignment="1">
      <alignment horizontal="left"/>
    </xf>
    <xf numFmtId="164" fontId="3" fillId="0" borderId="7" xfId="1" applyNumberFormat="1" applyFont="1" applyBorder="1" applyProtection="1"/>
    <xf numFmtId="0" fontId="3" fillId="0" borderId="8" xfId="0" applyFont="1" applyBorder="1"/>
    <xf numFmtId="164" fontId="3" fillId="0" borderId="10" xfId="1" applyNumberFormat="1" applyFont="1" applyBorder="1" applyProtection="1"/>
    <xf numFmtId="0" fontId="0" fillId="0" borderId="6" xfId="0" applyBorder="1"/>
    <xf numFmtId="0" fontId="0" fillId="0" borderId="8" xfId="0" applyBorder="1"/>
    <xf numFmtId="9" fontId="0" fillId="0" borderId="10" xfId="0" applyNumberFormat="1" applyBorder="1"/>
    <xf numFmtId="0" fontId="3" fillId="0" borderId="11" xfId="0" applyFont="1" applyBorder="1"/>
    <xf numFmtId="9" fontId="3" fillId="0" borderId="13" xfId="0" applyNumberFormat="1" applyFont="1" applyBorder="1"/>
    <xf numFmtId="0" fontId="3" fillId="0" borderId="0" xfId="0" applyFont="1"/>
    <xf numFmtId="9" fontId="3" fillId="0" borderId="0" xfId="0" applyNumberFormat="1" applyFont="1"/>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0" fillId="0" borderId="4" xfId="0" applyBorder="1" applyAlignment="1">
      <alignment vertical="top"/>
    </xf>
    <xf numFmtId="164" fontId="0" fillId="0" borderId="0" xfId="1" applyNumberFormat="1" applyFont="1" applyAlignment="1" applyProtection="1">
      <alignment vertical="top"/>
    </xf>
    <xf numFmtId="164" fontId="0" fillId="0" borderId="0" xfId="0" applyNumberFormat="1" applyAlignment="1">
      <alignment vertical="top"/>
    </xf>
    <xf numFmtId="0" fontId="0" fillId="0" borderId="7" xfId="0" applyBorder="1"/>
    <xf numFmtId="0" fontId="4" fillId="0" borderId="4" xfId="0" applyFont="1" applyBorder="1" applyAlignment="1">
      <alignment vertical="top"/>
    </xf>
    <xf numFmtId="0" fontId="4" fillId="0" borderId="5" xfId="0" applyFont="1" applyBorder="1" applyAlignment="1">
      <alignment vertical="top"/>
    </xf>
    <xf numFmtId="0" fontId="0" fillId="0" borderId="12" xfId="0" applyBorder="1" applyAlignment="1">
      <alignment vertical="top"/>
    </xf>
    <xf numFmtId="164" fontId="0" fillId="0" borderId="15" xfId="0" applyNumberFormat="1" applyBorder="1" applyAlignment="1">
      <alignment vertical="top"/>
    </xf>
    <xf numFmtId="0" fontId="4" fillId="0" borderId="11" xfId="0" applyFont="1" applyBorder="1" applyAlignment="1">
      <alignment vertical="top"/>
    </xf>
    <xf numFmtId="164" fontId="4" fillId="0" borderId="21" xfId="1" applyNumberFormat="1" applyFont="1" applyBorder="1" applyAlignment="1" applyProtection="1">
      <alignment vertical="top"/>
    </xf>
    <xf numFmtId="0" fontId="4" fillId="0" borderId="15" xfId="0" applyFont="1" applyBorder="1" applyAlignment="1">
      <alignment horizontal="right" vertical="top"/>
    </xf>
    <xf numFmtId="0" fontId="4" fillId="0" borderId="5" xfId="0" applyFont="1" applyBorder="1" applyAlignment="1">
      <alignment horizontal="right" vertical="top"/>
    </xf>
    <xf numFmtId="0" fontId="4" fillId="0" borderId="2" xfId="0" applyFont="1" applyBorder="1" applyAlignment="1">
      <alignment horizontal="right" vertical="top"/>
    </xf>
    <xf numFmtId="43" fontId="0" fillId="0" borderId="15" xfId="0" applyNumberFormat="1" applyBorder="1" applyAlignment="1">
      <alignment vertical="top"/>
    </xf>
    <xf numFmtId="43" fontId="0" fillId="0" borderId="5" xfId="0" applyNumberFormat="1" applyBorder="1" applyAlignment="1">
      <alignment vertical="top"/>
    </xf>
    <xf numFmtId="9" fontId="0" fillId="4" borderId="6" xfId="2" applyFont="1" applyFill="1" applyBorder="1" applyAlignment="1" applyProtection="1">
      <alignment vertical="top"/>
    </xf>
    <xf numFmtId="164" fontId="0" fillId="3" borderId="16" xfId="1" applyNumberFormat="1" applyFont="1" applyFill="1" applyBorder="1" applyAlignment="1" applyProtection="1">
      <alignment vertical="top"/>
    </xf>
    <xf numFmtId="43" fontId="0" fillId="3" borderId="16" xfId="0" applyNumberFormat="1" applyFill="1" applyBorder="1" applyAlignment="1">
      <alignment vertical="top"/>
    </xf>
    <xf numFmtId="43" fontId="0" fillId="0" borderId="16" xfId="0" applyNumberFormat="1" applyBorder="1" applyAlignment="1">
      <alignment vertical="top"/>
    </xf>
    <xf numFmtId="43" fontId="0" fillId="0" borderId="7" xfId="0" applyNumberFormat="1" applyBorder="1" applyAlignment="1">
      <alignment vertical="top"/>
    </xf>
    <xf numFmtId="9" fontId="0" fillId="4" borderId="8" xfId="0" applyNumberFormat="1" applyFill="1" applyBorder="1" applyAlignment="1">
      <alignment vertical="top"/>
    </xf>
    <xf numFmtId="164" fontId="0" fillId="3" borderId="14" xfId="1" applyNumberFormat="1" applyFont="1" applyFill="1" applyBorder="1" applyAlignment="1" applyProtection="1">
      <alignment vertical="top"/>
    </xf>
    <xf numFmtId="43" fontId="0" fillId="3" borderId="14" xfId="0" applyNumberFormat="1" applyFill="1" applyBorder="1" applyAlignment="1">
      <alignment vertical="top"/>
    </xf>
    <xf numFmtId="43" fontId="4" fillId="0" borderId="2" xfId="0" applyNumberFormat="1" applyFont="1" applyBorder="1" applyAlignment="1">
      <alignment vertical="top"/>
    </xf>
    <xf numFmtId="164" fontId="0" fillId="0" borderId="14" xfId="0" applyNumberFormat="1" applyBorder="1" applyAlignment="1">
      <alignment vertical="top"/>
    </xf>
    <xf numFmtId="43" fontId="0" fillId="0" borderId="14" xfId="0" applyNumberFormat="1" applyBorder="1" applyAlignment="1">
      <alignment vertical="top"/>
    </xf>
    <xf numFmtId="0" fontId="5" fillId="0" borderId="6" xfId="0" applyFont="1" applyBorder="1" applyAlignment="1">
      <alignment vertical="top"/>
    </xf>
    <xf numFmtId="0" fontId="4" fillId="0" borderId="6" xfId="0" applyFont="1" applyBorder="1" applyAlignment="1">
      <alignment vertical="top"/>
    </xf>
    <xf numFmtId="0" fontId="0" fillId="0" borderId="9" xfId="0" applyBorder="1" applyAlignment="1">
      <alignment vertical="top"/>
    </xf>
    <xf numFmtId="0" fontId="0" fillId="0" borderId="2" xfId="0" applyBorder="1" applyAlignment="1">
      <alignment horizontal="center"/>
    </xf>
    <xf numFmtId="164" fontId="0" fillId="2" borderId="22" xfId="3" applyNumberFormat="1" applyFont="1" applyBorder="1" applyAlignment="1" applyProtection="1">
      <alignment vertical="top"/>
      <protection locked="0"/>
    </xf>
    <xf numFmtId="164" fontId="0" fillId="2" borderId="23" xfId="3" applyNumberFormat="1" applyFont="1" applyBorder="1" applyAlignment="1" applyProtection="1">
      <alignment vertical="top"/>
      <protection locked="0"/>
    </xf>
    <xf numFmtId="0" fontId="0" fillId="2" borderId="24" xfId="3" applyFont="1" applyBorder="1" applyAlignment="1" applyProtection="1">
      <alignment horizontal="right" vertical="top"/>
      <protection locked="0"/>
    </xf>
    <xf numFmtId="164" fontId="0" fillId="0" borderId="16" xfId="0" applyNumberFormat="1" applyBorder="1" applyAlignment="1">
      <alignment vertical="top"/>
    </xf>
    <xf numFmtId="164" fontId="0" fillId="0" borderId="16" xfId="1" applyNumberFormat="1" applyFont="1" applyBorder="1" applyAlignment="1" applyProtection="1">
      <alignment vertical="top"/>
    </xf>
    <xf numFmtId="164" fontId="0" fillId="0" borderId="14" xfId="1" applyNumberFormat="1" applyFont="1" applyBorder="1" applyAlignment="1" applyProtection="1">
      <alignment vertical="top"/>
    </xf>
    <xf numFmtId="0" fontId="6" fillId="0" borderId="0" xfId="0" applyFont="1" applyAlignment="1">
      <alignment vertical="top"/>
    </xf>
    <xf numFmtId="0" fontId="4" fillId="0" borderId="0" xfId="0" applyFont="1" applyAlignment="1">
      <alignment vertical="center"/>
    </xf>
    <xf numFmtId="0" fontId="0" fillId="2" borderId="1" xfId="3" applyFont="1" applyAlignment="1" applyProtection="1">
      <alignment vertical="top"/>
    </xf>
    <xf numFmtId="0" fontId="0" fillId="2" borderId="1" xfId="3" applyFont="1" applyAlignment="1" applyProtection="1">
      <alignment horizontal="center" vertical="top"/>
      <protection locked="0"/>
    </xf>
    <xf numFmtId="43" fontId="0" fillId="0" borderId="0" xfId="0" applyNumberFormat="1" applyAlignment="1">
      <alignment vertical="top"/>
    </xf>
    <xf numFmtId="43" fontId="4" fillId="0" borderId="0" xfId="0" applyNumberFormat="1" applyFont="1" applyAlignment="1">
      <alignment vertical="top"/>
    </xf>
    <xf numFmtId="164" fontId="0" fillId="2" borderId="23" xfId="1" applyNumberFormat="1" applyFont="1" applyFill="1" applyBorder="1" applyAlignment="1" applyProtection="1">
      <alignment vertical="top"/>
      <protection locked="0"/>
    </xf>
    <xf numFmtId="0" fontId="1" fillId="5" borderId="25" xfId="4" applyBorder="1" applyAlignment="1" applyProtection="1">
      <alignment horizontal="center" vertical="top"/>
    </xf>
    <xf numFmtId="0" fontId="1" fillId="5" borderId="26" xfId="4" applyBorder="1" applyAlignment="1" applyProtection="1">
      <alignment horizontal="center" vertical="top"/>
    </xf>
    <xf numFmtId="0" fontId="4" fillId="4" borderId="4" xfId="0" applyFont="1" applyFill="1" applyBorder="1" applyAlignment="1">
      <alignment horizontal="center" vertical="top" wrapText="1"/>
    </xf>
    <xf numFmtId="43" fontId="0" fillId="4" borderId="4" xfId="1" applyFont="1" applyFill="1" applyBorder="1" applyAlignment="1" applyProtection="1">
      <alignment vertical="top"/>
    </xf>
    <xf numFmtId="0" fontId="1" fillId="5" borderId="27" xfId="4" applyBorder="1" applyAlignment="1" applyProtection="1">
      <alignment horizontal="center" vertical="top"/>
    </xf>
    <xf numFmtId="0" fontId="1" fillId="5" borderId="28" xfId="4" applyBorder="1" applyAlignment="1" applyProtection="1">
      <alignment horizontal="center" vertical="top"/>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cellXfs>
  <cellStyles count="5">
    <cellStyle name="40 % - Akzent3" xfId="4" builtinId="39"/>
    <cellStyle name="Komma" xfId="1" builtinId="3"/>
    <cellStyle name="Notiz" xfId="3" builtinId="10"/>
    <cellStyle name="Prozent" xfId="2" builtinId="5"/>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1</xdr:row>
      <xdr:rowOff>211455</xdr:rowOff>
    </xdr:to>
    <xdr:pic>
      <xdr:nvPicPr>
        <xdr:cNvPr id="2" name="Grafik 1">
          <a:extLst>
            <a:ext uri="{FF2B5EF4-FFF2-40B4-BE49-F238E27FC236}">
              <a16:creationId xmlns:a16="http://schemas.microsoft.com/office/drawing/2014/main" id="{4A36D057-A717-6A69-C13C-AC6B9458F9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401955"/>
        </a:xfrm>
        <a:prstGeom prst="rect">
          <a:avLst/>
        </a:prstGeom>
        <a:noFill/>
        <a:ln>
          <a:noFill/>
        </a:ln>
      </xdr:spPr>
    </xdr:pic>
    <xdr:clientData/>
  </xdr:twoCellAnchor>
  <xdr:twoCellAnchor>
    <xdr:from>
      <xdr:col>5</xdr:col>
      <xdr:colOff>85724</xdr:colOff>
      <xdr:row>17</xdr:row>
      <xdr:rowOff>47625</xdr:rowOff>
    </xdr:from>
    <xdr:to>
      <xdr:col>7</xdr:col>
      <xdr:colOff>695324</xdr:colOff>
      <xdr:row>24</xdr:row>
      <xdr:rowOff>0</xdr:rowOff>
    </xdr:to>
    <xdr:sp macro="" textlink="">
      <xdr:nvSpPr>
        <xdr:cNvPr id="3" name="Textfeld 2">
          <a:extLst>
            <a:ext uri="{FF2B5EF4-FFF2-40B4-BE49-F238E27FC236}">
              <a16:creationId xmlns:a16="http://schemas.microsoft.com/office/drawing/2014/main" id="{81991AA2-7087-99B3-A840-823F517AB1AA}"/>
            </a:ext>
          </a:extLst>
        </xdr:cNvPr>
        <xdr:cNvSpPr txBox="1"/>
      </xdr:nvSpPr>
      <xdr:spPr>
        <a:xfrm>
          <a:off x="4600574" y="3457575"/>
          <a:ext cx="2428875" cy="12858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lstStyle/>
        <a:p>
          <a:pPr algn="l"/>
          <a:r>
            <a:rPr lang="de-CH" sz="1100" b="1"/>
            <a:t>Anmerkungen</a:t>
          </a:r>
        </a:p>
        <a:p>
          <a:pPr algn="l"/>
          <a:r>
            <a:rPr lang="de-CH" sz="1100"/>
            <a:t>Berechnungen</a:t>
          </a:r>
          <a:r>
            <a:rPr lang="de-CH" sz="1100" baseline="0"/>
            <a:t> müssen für jedes Kind einzeln erstellt werden.</a:t>
          </a:r>
          <a:endParaRPr lang="de-CH" sz="1100"/>
        </a:p>
        <a:p>
          <a:pPr algn="l"/>
          <a:r>
            <a:rPr lang="de-CH" sz="1100"/>
            <a:t>Pro Spalte darf</a:t>
          </a:r>
          <a:r>
            <a:rPr lang="de-CH" sz="1100" baseline="0"/>
            <a:t> nur immer einmal eine "1" erfasst werden.</a:t>
          </a:r>
        </a:p>
        <a:p>
          <a:pPr algn="l"/>
          <a:r>
            <a:rPr lang="de-CH" sz="1100" baseline="0"/>
            <a:t>Nur Zwärgli ODER Zwärge</a:t>
          </a:r>
        </a:p>
        <a:p>
          <a:pPr algn="l"/>
          <a:r>
            <a:rPr lang="de-CH" sz="1100" baseline="0"/>
            <a:t>Nur Derendingen ODR Auswärtig</a:t>
          </a:r>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A3D3-62A7-4A6D-8210-3E029AE6C9AB}">
  <sheetPr>
    <pageSetUpPr fitToPage="1"/>
  </sheetPr>
  <dimension ref="A1:N49"/>
  <sheetViews>
    <sheetView showGridLines="0" tabSelected="1" workbookViewId="0">
      <selection activeCell="A48" sqref="A48"/>
    </sheetView>
  </sheetViews>
  <sheetFormatPr baseColWidth="10" defaultColWidth="11.42578125" defaultRowHeight="15" x14ac:dyDescent="0.25"/>
  <cols>
    <col min="1" max="1" width="14.5703125" style="11" customWidth="1"/>
    <col min="2" max="6" width="13.28515625" style="11" customWidth="1"/>
    <col min="7" max="7" width="14" style="11" customWidth="1"/>
    <col min="8" max="8" width="13" style="11" customWidth="1"/>
    <col min="9" max="13" width="11.42578125" style="11" hidden="1" customWidth="1"/>
    <col min="14" max="14" width="22.140625" style="11" customWidth="1"/>
    <col min="15" max="15" width="16.7109375" style="11" customWidth="1"/>
    <col min="16" max="16384" width="11.42578125" style="11"/>
  </cols>
  <sheetData>
    <row r="1" spans="1:14" x14ac:dyDescent="0.25">
      <c r="A1" s="1"/>
      <c r="B1" s="38"/>
      <c r="C1" s="38"/>
      <c r="D1" s="38"/>
      <c r="E1" s="38"/>
      <c r="F1" s="38"/>
      <c r="G1" s="38"/>
      <c r="H1" s="4"/>
    </row>
    <row r="2" spans="1:14" ht="21" x14ac:dyDescent="0.25">
      <c r="A2" s="2"/>
      <c r="C2" s="74" t="s">
        <v>0</v>
      </c>
      <c r="G2" s="75" t="s">
        <v>1</v>
      </c>
      <c r="H2" s="5"/>
    </row>
    <row r="3" spans="1:14" x14ac:dyDescent="0.25">
      <c r="A3" s="2"/>
      <c r="H3" s="5"/>
    </row>
    <row r="4" spans="1:14" ht="18.75" x14ac:dyDescent="0.25">
      <c r="A4" s="64" t="s">
        <v>2</v>
      </c>
      <c r="H4" s="5"/>
    </row>
    <row r="5" spans="1:14" x14ac:dyDescent="0.25">
      <c r="A5" s="2"/>
      <c r="B5" s="12" t="s">
        <v>3</v>
      </c>
      <c r="C5" s="83" t="s">
        <v>4</v>
      </c>
      <c r="D5" s="13" t="s">
        <v>5</v>
      </c>
      <c r="H5" s="5"/>
    </row>
    <row r="6" spans="1:14" x14ac:dyDescent="0.25">
      <c r="A6" s="14" t="s">
        <v>6</v>
      </c>
      <c r="B6" s="15"/>
      <c r="C6" s="84"/>
      <c r="D6" s="16"/>
      <c r="H6" s="5"/>
      <c r="J6" s="17" t="s">
        <v>7</v>
      </c>
      <c r="K6" s="18"/>
      <c r="M6" s="11" t="s">
        <v>8</v>
      </c>
    </row>
    <row r="7" spans="1:14" x14ac:dyDescent="0.25">
      <c r="A7" s="19" t="s">
        <v>9</v>
      </c>
      <c r="B7" s="81">
        <v>750</v>
      </c>
      <c r="C7" s="85">
        <v>600</v>
      </c>
      <c r="D7" s="20"/>
      <c r="H7" s="5"/>
      <c r="J7" s="2">
        <v>1</v>
      </c>
      <c r="K7" s="5" t="s">
        <v>10</v>
      </c>
      <c r="M7" s="21" t="s">
        <v>11</v>
      </c>
      <c r="N7" s="22">
        <v>0.6</v>
      </c>
    </row>
    <row r="8" spans="1:14" x14ac:dyDescent="0.25">
      <c r="A8" s="23" t="s">
        <v>12</v>
      </c>
      <c r="B8" s="82">
        <v>650</v>
      </c>
      <c r="C8" s="86">
        <v>520</v>
      </c>
      <c r="D8" s="82">
        <v>470</v>
      </c>
      <c r="H8" s="5"/>
      <c r="J8" s="3">
        <v>0</v>
      </c>
      <c r="K8" s="6" t="s">
        <v>13</v>
      </c>
      <c r="M8" s="24" t="s">
        <v>14</v>
      </c>
      <c r="N8" s="25">
        <v>40000</v>
      </c>
    </row>
    <row r="9" spans="1:14" x14ac:dyDescent="0.25">
      <c r="A9" s="14" t="s">
        <v>15</v>
      </c>
      <c r="B9" s="15"/>
      <c r="C9" s="84"/>
      <c r="D9" s="16"/>
      <c r="H9" s="5"/>
      <c r="M9" s="26" t="s">
        <v>16</v>
      </c>
      <c r="N9" s="27">
        <v>100000</v>
      </c>
    </row>
    <row r="10" spans="1:14" x14ac:dyDescent="0.25">
      <c r="A10" s="19" t="s">
        <v>9</v>
      </c>
      <c r="B10" s="81">
        <v>900</v>
      </c>
      <c r="C10" s="85">
        <v>780</v>
      </c>
      <c r="D10" s="20"/>
      <c r="H10" s="5"/>
      <c r="J10" s="1" t="s">
        <v>17</v>
      </c>
      <c r="K10" s="4"/>
      <c r="M10" s="28" t="s">
        <v>18</v>
      </c>
      <c r="N10" s="25">
        <f>IF(G33&gt;N9,N9,G33)</f>
        <v>0</v>
      </c>
    </row>
    <row r="11" spans="1:14" x14ac:dyDescent="0.25">
      <c r="A11" s="23" t="s">
        <v>12</v>
      </c>
      <c r="B11" s="82">
        <v>720</v>
      </c>
      <c r="C11" s="86">
        <v>620</v>
      </c>
      <c r="D11" s="82">
        <v>560</v>
      </c>
      <c r="H11" s="5"/>
      <c r="J11" s="2" t="s">
        <v>19</v>
      </c>
      <c r="K11" s="5"/>
      <c r="M11" s="29" t="s">
        <v>20</v>
      </c>
      <c r="N11" s="30">
        <f>IF(N10&lt;40000,0.6,(N7/(N8-N9)*(N10-N8)+N7))</f>
        <v>0.6</v>
      </c>
    </row>
    <row r="12" spans="1:14" x14ac:dyDescent="0.25">
      <c r="A12" s="2" t="s">
        <v>21</v>
      </c>
      <c r="H12" s="5"/>
      <c r="J12" s="3" t="s">
        <v>22</v>
      </c>
      <c r="K12" s="6"/>
      <c r="M12" s="31" t="s">
        <v>23</v>
      </c>
      <c r="N12" s="32">
        <f>1-N11</f>
        <v>0.4</v>
      </c>
    </row>
    <row r="13" spans="1:14" x14ac:dyDescent="0.25">
      <c r="A13" s="2" t="s">
        <v>24</v>
      </c>
      <c r="H13" s="5"/>
      <c r="M13" s="33"/>
      <c r="N13" s="34"/>
    </row>
    <row r="14" spans="1:14" x14ac:dyDescent="0.25">
      <c r="A14" s="2"/>
      <c r="H14" s="5"/>
    </row>
    <row r="15" spans="1:14" ht="18.75" x14ac:dyDescent="0.25">
      <c r="A15" s="64" t="s">
        <v>25</v>
      </c>
      <c r="C15" s="76" t="s">
        <v>26</v>
      </c>
      <c r="H15" s="5"/>
    </row>
    <row r="16" spans="1:14" x14ac:dyDescent="0.25">
      <c r="A16" s="2" t="s">
        <v>27</v>
      </c>
      <c r="H16" s="5"/>
    </row>
    <row r="17" spans="1:14" x14ac:dyDescent="0.25">
      <c r="A17" s="2" t="s">
        <v>28</v>
      </c>
      <c r="H17" s="5"/>
    </row>
    <row r="18" spans="1:14" x14ac:dyDescent="0.25">
      <c r="A18" s="2"/>
      <c r="B18" s="35" t="s">
        <v>3</v>
      </c>
      <c r="C18" s="36" t="s">
        <v>4</v>
      </c>
      <c r="D18" s="37" t="s">
        <v>5</v>
      </c>
      <c r="E18"/>
      <c r="F18"/>
      <c r="H18" s="5"/>
    </row>
    <row r="19" spans="1:14" x14ac:dyDescent="0.25">
      <c r="A19" s="14" t="str">
        <f t="shared" ref="A19:A24" si="0">A6</f>
        <v>Derendingen</v>
      </c>
      <c r="B19" s="38"/>
      <c r="C19" s="38"/>
      <c r="D19" s="4"/>
      <c r="H19" s="5"/>
      <c r="J19" s="11" t="s">
        <v>29</v>
      </c>
      <c r="K19" s="39"/>
      <c r="L19" s="39"/>
      <c r="M19" s="40"/>
      <c r="N19" s="40"/>
    </row>
    <row r="20" spans="1:14" x14ac:dyDescent="0.25">
      <c r="A20" s="19" t="str">
        <f t="shared" si="0"/>
        <v>Zwärgli</v>
      </c>
      <c r="B20" s="7">
        <v>0</v>
      </c>
      <c r="C20" s="77">
        <v>0</v>
      </c>
      <c r="D20" s="41"/>
      <c r="E20" s="67" t="str">
        <f>IF(J20=TRUE,"Fehler","")</f>
        <v/>
      </c>
      <c r="F20"/>
      <c r="H20" s="5"/>
      <c r="I20" s="11">
        <f>SUM(B20:C20)</f>
        <v>0</v>
      </c>
      <c r="J20" s="11" t="b">
        <f>AND(I20&gt;0,I21&gt;0)</f>
        <v>0</v>
      </c>
      <c r="L20" s="39"/>
      <c r="M20" s="40"/>
      <c r="N20" s="40"/>
    </row>
    <row r="21" spans="1:14" x14ac:dyDescent="0.25">
      <c r="A21" s="23" t="str">
        <f t="shared" si="0"/>
        <v>Zwärge</v>
      </c>
      <c r="B21" s="8">
        <v>0</v>
      </c>
      <c r="C21" s="9">
        <v>0</v>
      </c>
      <c r="D21" s="10">
        <v>0</v>
      </c>
      <c r="E21"/>
      <c r="F21"/>
      <c r="H21" s="5"/>
      <c r="I21" s="11">
        <f>SUM(B21:D21)</f>
        <v>0</v>
      </c>
      <c r="K21" s="39"/>
      <c r="L21" s="39"/>
      <c r="M21" s="40"/>
      <c r="N21" s="40"/>
    </row>
    <row r="22" spans="1:14" x14ac:dyDescent="0.25">
      <c r="A22" s="14" t="str">
        <f t="shared" si="0"/>
        <v>Auswärtig</v>
      </c>
      <c r="B22" s="42"/>
      <c r="C22" s="42"/>
      <c r="D22" s="43"/>
      <c r="E22"/>
      <c r="F22"/>
      <c r="H22" s="5"/>
      <c r="K22" s="39"/>
      <c r="L22" s="39"/>
      <c r="M22" s="40"/>
      <c r="N22" s="40"/>
    </row>
    <row r="23" spans="1:14" x14ac:dyDescent="0.25">
      <c r="A23" s="19" t="str">
        <f t="shared" si="0"/>
        <v>Zwärgli</v>
      </c>
      <c r="B23" s="7">
        <v>0</v>
      </c>
      <c r="C23" s="77">
        <v>0</v>
      </c>
      <c r="D23" s="41"/>
      <c r="E23" s="67" t="str">
        <f>IF(J23=TRUE,"Fehler","")</f>
        <v/>
      </c>
      <c r="F23"/>
      <c r="H23" s="5"/>
      <c r="I23" s="11">
        <f>SUM(B23:C23)</f>
        <v>0</v>
      </c>
      <c r="J23" s="11" t="b">
        <f>AND(I23&gt;0,I24&gt;0)</f>
        <v>0</v>
      </c>
      <c r="K23" s="39"/>
      <c r="L23" s="39"/>
      <c r="M23" s="40"/>
      <c r="N23" s="40"/>
    </row>
    <row r="24" spans="1:14" x14ac:dyDescent="0.25">
      <c r="A24" s="23" t="str">
        <f t="shared" si="0"/>
        <v>Zwärge</v>
      </c>
      <c r="B24" s="8">
        <v>0</v>
      </c>
      <c r="C24" s="9">
        <v>0</v>
      </c>
      <c r="D24" s="10">
        <v>0</v>
      </c>
      <c r="E24"/>
      <c r="F24"/>
      <c r="H24" s="5"/>
      <c r="I24" s="11">
        <f>SUM(B24:D24)</f>
        <v>0</v>
      </c>
      <c r="K24" s="39"/>
      <c r="L24" s="39"/>
      <c r="M24" s="40"/>
      <c r="N24" s="40"/>
    </row>
    <row r="25" spans="1:14" hidden="1" x14ac:dyDescent="0.25">
      <c r="A25" s="2" t="s">
        <v>30</v>
      </c>
      <c r="B25" s="11">
        <f>SUM(B20:B24)</f>
        <v>0</v>
      </c>
      <c r="C25" s="11">
        <f t="shared" ref="C25:D25" si="1">SUM(C20:C21)</f>
        <v>0</v>
      </c>
      <c r="D25" s="11">
        <f t="shared" si="1"/>
        <v>0</v>
      </c>
      <c r="H25" s="5"/>
      <c r="M25" s="40"/>
      <c r="N25" s="40"/>
    </row>
    <row r="26" spans="1:14" x14ac:dyDescent="0.25">
      <c r="A26" s="2"/>
      <c r="B26" s="67" t="str">
        <f>IF(B25&gt;1,"Fehler","")</f>
        <v/>
      </c>
      <c r="C26" s="67" t="str">
        <f>IF(C25&gt;1,"Fehler","")</f>
        <v/>
      </c>
      <c r="D26" s="67" t="str">
        <f>IF(D25&gt;1,"Fehler","")</f>
        <v/>
      </c>
      <c r="H26" s="5"/>
      <c r="M26" s="40"/>
      <c r="N26" s="40"/>
    </row>
    <row r="27" spans="1:14" ht="18.75" x14ac:dyDescent="0.25">
      <c r="A27" s="64" t="s">
        <v>31</v>
      </c>
      <c r="C27" s="78"/>
      <c r="D27" s="78"/>
      <c r="H27" s="5"/>
    </row>
    <row r="28" spans="1:14" x14ac:dyDescent="0.25">
      <c r="A28" s="65" t="s">
        <v>32</v>
      </c>
      <c r="C28" s="78"/>
      <c r="D28" s="78"/>
      <c r="H28" s="5"/>
    </row>
    <row r="29" spans="1:14" x14ac:dyDescent="0.25">
      <c r="A29" s="1" t="s">
        <v>33</v>
      </c>
      <c r="B29" s="38"/>
      <c r="C29" s="38"/>
      <c r="D29" s="38"/>
      <c r="E29" s="1" t="s">
        <v>34</v>
      </c>
      <c r="F29" s="68">
        <v>0</v>
      </c>
      <c r="G29" s="45">
        <f>F29</f>
        <v>0</v>
      </c>
      <c r="H29" s="5"/>
      <c r="J29" s="5"/>
    </row>
    <row r="30" spans="1:14" x14ac:dyDescent="0.25">
      <c r="A30" s="2" t="s">
        <v>35</v>
      </c>
      <c r="E30" s="2" t="s">
        <v>36</v>
      </c>
      <c r="F30" s="69">
        <v>0</v>
      </c>
      <c r="G30" s="71">
        <f>F30*5 %</f>
        <v>0</v>
      </c>
      <c r="H30" s="5"/>
      <c r="J30" s="5"/>
    </row>
    <row r="31" spans="1:14" x14ac:dyDescent="0.25">
      <c r="A31" s="2" t="s">
        <v>37</v>
      </c>
      <c r="E31" s="2"/>
      <c r="F31" s="80">
        <v>0</v>
      </c>
      <c r="G31" s="72">
        <f>-F31*6000</f>
        <v>0</v>
      </c>
      <c r="H31" s="5" t="s">
        <v>38</v>
      </c>
      <c r="J31" s="5"/>
    </row>
    <row r="32" spans="1:14" x14ac:dyDescent="0.25">
      <c r="A32" s="2" t="s">
        <v>39</v>
      </c>
      <c r="E32" s="3"/>
      <c r="F32" s="70" t="s">
        <v>22</v>
      </c>
      <c r="G32" s="73">
        <f>IF(F32="ja",-6000,0)</f>
        <v>0</v>
      </c>
      <c r="H32" s="5"/>
      <c r="J32" s="5"/>
    </row>
    <row r="33" spans="1:10" ht="15.75" thickBot="1" x14ac:dyDescent="0.3">
      <c r="A33" s="17" t="s">
        <v>40</v>
      </c>
      <c r="B33" s="44"/>
      <c r="C33" s="44"/>
      <c r="D33" s="44"/>
      <c r="E33" s="44"/>
      <c r="F33" s="44"/>
      <c r="G33" s="45">
        <f>SUM(G29:G32)</f>
        <v>0</v>
      </c>
      <c r="H33" s="5"/>
      <c r="J33" s="5"/>
    </row>
    <row r="34" spans="1:10" ht="15.75" thickBot="1" x14ac:dyDescent="0.3">
      <c r="A34" s="46" t="s">
        <v>41</v>
      </c>
      <c r="B34" s="44"/>
      <c r="C34" s="44"/>
      <c r="D34" s="44"/>
      <c r="E34" s="44"/>
      <c r="F34" s="44"/>
      <c r="G34" s="47">
        <f>ROUND(N11*100,0)</f>
        <v>60</v>
      </c>
      <c r="H34" s="5"/>
      <c r="J34" s="5"/>
    </row>
    <row r="35" spans="1:10" x14ac:dyDescent="0.25">
      <c r="A35" s="2" t="s">
        <v>42</v>
      </c>
      <c r="H35" s="5"/>
    </row>
    <row r="36" spans="1:10" x14ac:dyDescent="0.25">
      <c r="A36" s="2"/>
      <c r="H36" s="5"/>
    </row>
    <row r="37" spans="1:10" ht="18.75" x14ac:dyDescent="0.25">
      <c r="A37" s="64" t="s">
        <v>43</v>
      </c>
      <c r="C37" s="78"/>
      <c r="D37" s="78"/>
      <c r="H37" s="5"/>
    </row>
    <row r="38" spans="1:10" x14ac:dyDescent="0.25">
      <c r="A38" s="14" t="s">
        <v>44</v>
      </c>
      <c r="B38" s="48" t="s">
        <v>45</v>
      </c>
      <c r="C38" s="49" t="s">
        <v>46</v>
      </c>
      <c r="D38" s="46" t="s">
        <v>47</v>
      </c>
      <c r="E38" s="50" t="s">
        <v>45</v>
      </c>
      <c r="F38" s="50" t="s">
        <v>46</v>
      </c>
      <c r="H38" s="5"/>
    </row>
    <row r="39" spans="1:10" x14ac:dyDescent="0.25">
      <c r="A39" s="1" t="s">
        <v>3</v>
      </c>
      <c r="B39" s="51">
        <f>B20*B7+B21*B8+B23*B10+B24*B11</f>
        <v>0</v>
      </c>
      <c r="C39" s="52">
        <f>B39/2</f>
        <v>0</v>
      </c>
      <c r="D39" s="53">
        <f>G34/100</f>
        <v>0.6</v>
      </c>
      <c r="E39" s="54">
        <f>B39*(1-D39)</f>
        <v>0</v>
      </c>
      <c r="F39" s="55"/>
      <c r="H39" s="5"/>
    </row>
    <row r="40" spans="1:10" x14ac:dyDescent="0.25">
      <c r="A40" s="2" t="s">
        <v>4</v>
      </c>
      <c r="B40" s="56">
        <f>C20*C7+C21*C8+C23*C10+C24*C11</f>
        <v>0</v>
      </c>
      <c r="C40" s="57">
        <f>B40/2</f>
        <v>0</v>
      </c>
      <c r="D40" s="53">
        <f>G34/100</f>
        <v>0.6</v>
      </c>
      <c r="E40" s="54">
        <f>B40*(1-D40)</f>
        <v>0</v>
      </c>
      <c r="F40" s="55"/>
      <c r="H40" s="5"/>
    </row>
    <row r="41" spans="1:10" x14ac:dyDescent="0.25">
      <c r="A41" s="2" t="s">
        <v>5</v>
      </c>
      <c r="B41" s="56">
        <f>D21*D8+D24*D11</f>
        <v>0</v>
      </c>
      <c r="C41" s="57">
        <f>B41/2</f>
        <v>0</v>
      </c>
      <c r="D41" s="58">
        <v>0</v>
      </c>
      <c r="E41" s="59">
        <f>B41*(1-D41)</f>
        <v>0</v>
      </c>
      <c r="F41" s="60"/>
      <c r="H41" s="5"/>
    </row>
    <row r="42" spans="1:10" x14ac:dyDescent="0.25">
      <c r="A42" s="46" t="s">
        <v>48</v>
      </c>
      <c r="B42" s="61">
        <f>B39+B40</f>
        <v>0</v>
      </c>
      <c r="C42" s="61">
        <f>C39+C40</f>
        <v>0</v>
      </c>
      <c r="D42" s="3"/>
      <c r="E42" s="62">
        <f>SUM(E39:E41)</f>
        <v>0</v>
      </c>
      <c r="F42" s="63">
        <f>E42/2</f>
        <v>0</v>
      </c>
      <c r="H42" s="5"/>
    </row>
    <row r="43" spans="1:10" x14ac:dyDescent="0.25">
      <c r="A43" s="65"/>
      <c r="B43" s="79"/>
      <c r="C43" s="79"/>
      <c r="E43" s="40"/>
      <c r="F43" s="78"/>
      <c r="H43" s="5"/>
    </row>
    <row r="44" spans="1:10" ht="31.5" customHeight="1" x14ac:dyDescent="0.25">
      <c r="A44" s="87" t="s">
        <v>49</v>
      </c>
      <c r="B44" s="88"/>
      <c r="C44" s="88"/>
      <c r="D44" s="88"/>
      <c r="E44" s="88"/>
      <c r="F44" s="88"/>
      <c r="G44" s="88"/>
      <c r="H44" s="89"/>
    </row>
    <row r="45" spans="1:10" x14ac:dyDescent="0.25">
      <c r="A45" s="2"/>
      <c r="H45" s="5"/>
    </row>
    <row r="46" spans="1:10" x14ac:dyDescent="0.25">
      <c r="A46" s="2" t="s">
        <v>50</v>
      </c>
      <c r="H46" s="5"/>
    </row>
    <row r="47" spans="1:10" x14ac:dyDescent="0.25">
      <c r="A47" s="2"/>
      <c r="H47" s="5"/>
    </row>
    <row r="48" spans="1:10" x14ac:dyDescent="0.25">
      <c r="A48" s="2" t="s">
        <v>1</v>
      </c>
      <c r="H48" s="5"/>
    </row>
    <row r="49" spans="1:8" x14ac:dyDescent="0.25">
      <c r="A49" s="3"/>
      <c r="B49" s="66"/>
      <c r="C49" s="66"/>
      <c r="D49" s="66"/>
      <c r="E49" s="66"/>
      <c r="F49" s="66"/>
      <c r="G49" s="66"/>
      <c r="H49" s="6"/>
    </row>
  </sheetData>
  <mergeCells count="1">
    <mergeCell ref="A44:H44"/>
  </mergeCells>
  <conditionalFormatting sqref="B26:D26">
    <cfRule type="cellIs" dxfId="2" priority="3" operator="equal">
      <formula>"Fehler"</formula>
    </cfRule>
  </conditionalFormatting>
  <conditionalFormatting sqref="E20">
    <cfRule type="cellIs" dxfId="1" priority="2" operator="equal">
      <formula>"Fehler"</formula>
    </cfRule>
  </conditionalFormatting>
  <conditionalFormatting sqref="E23">
    <cfRule type="cellIs" dxfId="0" priority="1" operator="equal">
      <formula>"Fehler"</formula>
    </cfRule>
  </conditionalFormatting>
  <dataValidations disablePrompts="1" count="2">
    <dataValidation type="list" allowBlank="1" showDropDown="1" showInputMessage="1" showErrorMessage="1" sqref="B20:D21 E18:F18 E20:F22 B23:F24" xr:uid="{8EDE9141-B840-4C69-A2F1-C866E413C43B}">
      <formula1>$J$7:$J$8</formula1>
    </dataValidation>
    <dataValidation type="list" showInputMessage="1" showErrorMessage="1" sqref="F32" xr:uid="{F62D1624-1BD7-4E31-B3CE-DF4658B8DE47}">
      <formula1>$J$11:$J$12</formula1>
    </dataValidation>
  </dataValidations>
  <pageMargins left="0.70866141732283472" right="0.70866141732283472" top="0.78740157480314965" bottom="0.78740157480314965" header="0.31496062992125984" footer="0.31496062992125984"/>
  <pageSetup paperSize="9" scale="80" fitToHeight="0" orientation="portrait" r:id="rId1"/>
  <headerFooter>
    <oddFooter>&amp;L&amp;D/&amp;T&amp;C&amp;F/&amp;A&amp;R&amp;P/&amp;N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c5be0d-9872-4f15-97d3-694498182eaf">
      <Terms xmlns="http://schemas.microsoft.com/office/infopath/2007/PartnerControls"/>
    </lcf76f155ced4ddcb4097134ff3c332f>
    <TaxCatchAll xmlns="f58ddcca-4555-4219-8ac9-ea56fb3269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3ACE31AA0C3AB4FA9D627ABC985D623" ma:contentTypeVersion="13" ma:contentTypeDescription="Ein neues Dokument erstellen." ma:contentTypeScope="" ma:versionID="57465edfcf8794c759b29290a1cf07ff">
  <xsd:schema xmlns:xsd="http://www.w3.org/2001/XMLSchema" xmlns:xs="http://www.w3.org/2001/XMLSchema" xmlns:p="http://schemas.microsoft.com/office/2006/metadata/properties" xmlns:ns2="02c5be0d-9872-4f15-97d3-694498182eaf" xmlns:ns3="f58ddcca-4555-4219-8ac9-ea56fb32692c" targetNamespace="http://schemas.microsoft.com/office/2006/metadata/properties" ma:root="true" ma:fieldsID="b42897a6193a1536fad50bf84eba857b" ns2:_="" ns3:_="">
    <xsd:import namespace="02c5be0d-9872-4f15-97d3-694498182eaf"/>
    <xsd:import namespace="f58ddcca-4555-4219-8ac9-ea56fb3269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c5be0d-9872-4f15-97d3-694498182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fe46ba43-0041-451b-b026-24810f3bc13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8ddcca-4555-4219-8ac9-ea56fb32692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517a1a3-ad07-4915-8741-137fcb312d99}" ma:internalName="TaxCatchAll" ma:showField="CatchAllData" ma:web="f58ddcca-4555-4219-8ac9-ea56fb32692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ABFB4-A1A3-4D19-A826-E35A64C49CD7}">
  <ds:schemaRefs>
    <ds:schemaRef ds:uri="http://schemas.microsoft.com/office/2006/metadata/properties"/>
    <ds:schemaRef ds:uri="http://schemas.microsoft.com/office/infopath/2007/PartnerControls"/>
    <ds:schemaRef ds:uri="02c5be0d-9872-4f15-97d3-694498182eaf"/>
    <ds:schemaRef ds:uri="f58ddcca-4555-4219-8ac9-ea56fb32692c"/>
  </ds:schemaRefs>
</ds:datastoreItem>
</file>

<file path=customXml/itemProps2.xml><?xml version="1.0" encoding="utf-8"?>
<ds:datastoreItem xmlns:ds="http://schemas.openxmlformats.org/officeDocument/2006/customXml" ds:itemID="{39258C85-1152-4749-9BB7-E82BF397EB2A}">
  <ds:schemaRefs>
    <ds:schemaRef ds:uri="http://schemas.microsoft.com/sharepoint/v3/contenttype/forms"/>
  </ds:schemaRefs>
</ds:datastoreItem>
</file>

<file path=customXml/itemProps3.xml><?xml version="1.0" encoding="utf-8"?>
<ds:datastoreItem xmlns:ds="http://schemas.openxmlformats.org/officeDocument/2006/customXml" ds:itemID="{3AA06922-E4E0-4106-87CF-845BCC02B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c5be0d-9872-4f15-97d3-694498182eaf"/>
    <ds:schemaRef ds:uri="f58ddcca-4555-4219-8ac9-ea56fb3269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Tarif-Rechner</vt:lpstr>
      <vt:lpstr>'Tarif-Rechner'!Druckbereich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markus zürcher</dc:creator>
  <cp:keywords/>
  <dc:description/>
  <cp:lastModifiedBy>Misteli Melanie</cp:lastModifiedBy>
  <cp:revision/>
  <dcterms:created xsi:type="dcterms:W3CDTF">2016-10-03T09:20:46Z</dcterms:created>
  <dcterms:modified xsi:type="dcterms:W3CDTF">2026-04-24T11:15:28Z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0x010100D3ACE31AA0C3AB4FA9D627ABC985D623</vt:lpwstr>
  </property>
  <property fmtid="{D5CDD505-2E9C-101B-9397-08002B2CF9AE}" pid="3" name="Order">
    <vt:r8>14400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